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21075" windowHeight="9795"/>
  </bookViews>
  <sheets>
    <sheet name="1" sheetId="2" r:id="rId1"/>
    <sheet name="2" sheetId="1" r:id="rId2"/>
    <sheet name="3" sheetId="11" r:id="rId3"/>
    <sheet name="4" sheetId="3" r:id="rId4"/>
    <sheet name="5" sheetId="4" r:id="rId5"/>
    <sheet name="7" sheetId="12" r:id="rId6"/>
    <sheet name="8" sheetId="6" r:id="rId7"/>
    <sheet name="9" sheetId="7" r:id="rId8"/>
    <sheet name="10" sheetId="8" r:id="rId9"/>
    <sheet name="11.1" sheetId="10" state="hidden" r:id="rId10"/>
  </sheets>
  <definedNames>
    <definedName name="_xlnm.Print_Area" localSheetId="0">'1'!$A$1:$C$42</definedName>
    <definedName name="_xlnm.Print_Area" localSheetId="8">'10'!$A$1:$D$32</definedName>
    <definedName name="_xlnm.Print_Area" localSheetId="2">'3'!$A$1:$E$15</definedName>
    <definedName name="_xlnm.Print_Area" localSheetId="3">'4'!$A$1:$T$14</definedName>
    <definedName name="_xlnm.Print_Area" localSheetId="4">'5'!$A$1:$E$25</definedName>
    <definedName name="_xlnm.Print_Area" localSheetId="6">'8'!$A$1:$D$11</definedName>
    <definedName name="_xlnm.Print_Area" localSheetId="7">'9'!$A$1:$I$11</definedName>
  </definedNames>
  <calcPr calcId="145621"/>
</workbook>
</file>

<file path=xl/calcChain.xml><?xml version="1.0" encoding="utf-8"?>
<calcChain xmlns="http://schemas.openxmlformats.org/spreadsheetml/2006/main">
  <c r="U196" i="12" l="1"/>
  <c r="Q196" i="12"/>
  <c r="N196" i="12"/>
  <c r="J196" i="12"/>
  <c r="F196" i="12"/>
  <c r="G196" i="12" s="1"/>
  <c r="E196" i="12"/>
  <c r="U195" i="12"/>
  <c r="Q195" i="12"/>
  <c r="N195" i="12"/>
  <c r="J195" i="12"/>
  <c r="F195" i="12"/>
  <c r="G195" i="12" s="1"/>
  <c r="E195" i="12"/>
  <c r="U194" i="12"/>
  <c r="Q194" i="12"/>
  <c r="N194" i="12"/>
  <c r="J194" i="12"/>
  <c r="F194" i="12"/>
  <c r="G194" i="12" s="1"/>
  <c r="E194" i="12"/>
  <c r="U193" i="12"/>
  <c r="Q193" i="12"/>
  <c r="N193" i="12"/>
  <c r="J193" i="12"/>
  <c r="F193" i="12"/>
  <c r="G193" i="12" s="1"/>
  <c r="E193" i="12"/>
  <c r="U192" i="12"/>
  <c r="Q192" i="12"/>
  <c r="N192" i="12"/>
  <c r="J192" i="12"/>
  <c r="F192" i="12"/>
  <c r="G192" i="12" s="1"/>
  <c r="E192" i="12"/>
  <c r="U191" i="12"/>
  <c r="Q191" i="12"/>
  <c r="N191" i="12"/>
  <c r="J191" i="12"/>
  <c r="F191" i="12"/>
  <c r="G191" i="12" s="1"/>
  <c r="E191" i="12"/>
  <c r="T190" i="12"/>
  <c r="U190" i="12" s="1"/>
  <c r="S190" i="12"/>
  <c r="R190" i="12"/>
  <c r="P190" i="12"/>
  <c r="Q190" i="12" s="1"/>
  <c r="O190" i="12"/>
  <c r="M190" i="12"/>
  <c r="N190" i="12" s="1"/>
  <c r="L190" i="12"/>
  <c r="K190" i="12"/>
  <c r="I190" i="12"/>
  <c r="J190" i="12" s="1"/>
  <c r="H190" i="12"/>
  <c r="F190" i="12"/>
  <c r="G190" i="12" s="1"/>
  <c r="E190" i="12"/>
  <c r="U189" i="12"/>
  <c r="Q189" i="12"/>
  <c r="N189" i="12"/>
  <c r="J189" i="12"/>
  <c r="F189" i="12"/>
  <c r="G189" i="12" s="1"/>
  <c r="E189" i="12"/>
  <c r="U188" i="12"/>
  <c r="Q188" i="12"/>
  <c r="N188" i="12"/>
  <c r="J188" i="12"/>
  <c r="F188" i="12"/>
  <c r="G188" i="12" s="1"/>
  <c r="E188" i="12"/>
  <c r="U187" i="12"/>
  <c r="Q187" i="12"/>
  <c r="N187" i="12"/>
  <c r="J187" i="12"/>
  <c r="F187" i="12"/>
  <c r="G187" i="12" s="1"/>
  <c r="E187" i="12"/>
  <c r="T186" i="12"/>
  <c r="U186" i="12" s="1"/>
  <c r="S186" i="12"/>
  <c r="R186" i="12"/>
  <c r="P186" i="12"/>
  <c r="Q186" i="12" s="1"/>
  <c r="O186" i="12"/>
  <c r="M186" i="12"/>
  <c r="N186" i="12" s="1"/>
  <c r="L186" i="12"/>
  <c r="K186" i="12"/>
  <c r="I186" i="12"/>
  <c r="J186" i="12" s="1"/>
  <c r="H186" i="12"/>
  <c r="F186" i="12"/>
  <c r="G186" i="12" s="1"/>
  <c r="E186" i="12"/>
  <c r="U185" i="12"/>
  <c r="Q185" i="12"/>
  <c r="N185" i="12"/>
  <c r="J185" i="12"/>
  <c r="F185" i="12"/>
  <c r="G185" i="12" s="1"/>
  <c r="E185" i="12"/>
  <c r="U184" i="12"/>
  <c r="Q184" i="12"/>
  <c r="N184" i="12"/>
  <c r="J184" i="12"/>
  <c r="F184" i="12"/>
  <c r="G184" i="12" s="1"/>
  <c r="E184" i="12"/>
  <c r="U183" i="12"/>
  <c r="Q183" i="12"/>
  <c r="N183" i="12"/>
  <c r="J183" i="12"/>
  <c r="F183" i="12"/>
  <c r="G183" i="12" s="1"/>
  <c r="E183" i="12"/>
  <c r="U182" i="12"/>
  <c r="Q182" i="12"/>
  <c r="N182" i="12"/>
  <c r="J182" i="12"/>
  <c r="F182" i="12"/>
  <c r="G182" i="12" s="1"/>
  <c r="E182" i="12"/>
  <c r="T181" i="12"/>
  <c r="U181" i="12" s="1"/>
  <c r="S181" i="12"/>
  <c r="R181" i="12"/>
  <c r="P181" i="12"/>
  <c r="Q181" i="12" s="1"/>
  <c r="O181" i="12"/>
  <c r="M181" i="12"/>
  <c r="N181" i="12" s="1"/>
  <c r="L181" i="12"/>
  <c r="K181" i="12"/>
  <c r="I181" i="12"/>
  <c r="J181" i="12" s="1"/>
  <c r="H181" i="12"/>
  <c r="F181" i="12"/>
  <c r="G181" i="12" s="1"/>
  <c r="E181" i="12"/>
  <c r="U180" i="12"/>
  <c r="Q180" i="12"/>
  <c r="N180" i="12"/>
  <c r="J180" i="12"/>
  <c r="F180" i="12"/>
  <c r="G180" i="12" s="1"/>
  <c r="E180" i="12"/>
  <c r="U179" i="12"/>
  <c r="Q179" i="12"/>
  <c r="N179" i="12"/>
  <c r="J179" i="12"/>
  <c r="F179" i="12"/>
  <c r="E179" i="12"/>
  <c r="G179" i="12" s="1"/>
  <c r="T178" i="12"/>
  <c r="U178" i="12" s="1"/>
  <c r="S178" i="12"/>
  <c r="R178" i="12"/>
  <c r="R177" i="12" s="1"/>
  <c r="P178" i="12"/>
  <c r="Q178" i="12" s="1"/>
  <c r="O178" i="12"/>
  <c r="M178" i="12"/>
  <c r="L178" i="12"/>
  <c r="N178" i="12" s="1"/>
  <c r="K178" i="12"/>
  <c r="I178" i="12"/>
  <c r="H178" i="12"/>
  <c r="J178" i="12" s="1"/>
  <c r="F178" i="12"/>
  <c r="S177" i="12"/>
  <c r="O177" i="12"/>
  <c r="M177" i="12"/>
  <c r="K177" i="12"/>
  <c r="I177" i="12"/>
  <c r="U176" i="12"/>
  <c r="Q176" i="12"/>
  <c r="N176" i="12"/>
  <c r="J176" i="12"/>
  <c r="F176" i="12"/>
  <c r="G176" i="12" s="1"/>
  <c r="E176" i="12"/>
  <c r="T175" i="12"/>
  <c r="S175" i="12"/>
  <c r="U175" i="12" s="1"/>
  <c r="R175" i="12"/>
  <c r="P175" i="12"/>
  <c r="O175" i="12"/>
  <c r="Q175" i="12" s="1"/>
  <c r="M175" i="12"/>
  <c r="N175" i="12" s="1"/>
  <c r="L175" i="12"/>
  <c r="K175" i="12"/>
  <c r="K174" i="12" s="1"/>
  <c r="K128" i="12" s="1"/>
  <c r="I175" i="12"/>
  <c r="J175" i="12" s="1"/>
  <c r="H175" i="12"/>
  <c r="E175" i="12"/>
  <c r="E174" i="12" s="1"/>
  <c r="E128" i="12" s="1"/>
  <c r="T174" i="12"/>
  <c r="R174" i="12"/>
  <c r="P174" i="12"/>
  <c r="L174" i="12"/>
  <c r="H174" i="12"/>
  <c r="U173" i="12"/>
  <c r="Q173" i="12"/>
  <c r="N173" i="12"/>
  <c r="J173" i="12"/>
  <c r="F173" i="12"/>
  <c r="E173" i="12"/>
  <c r="G173" i="12" s="1"/>
  <c r="U172" i="12"/>
  <c r="Q172" i="12"/>
  <c r="N172" i="12"/>
  <c r="J172" i="12"/>
  <c r="F172" i="12"/>
  <c r="G172" i="12" s="1"/>
  <c r="E172" i="12"/>
  <c r="U171" i="12"/>
  <c r="Q171" i="12"/>
  <c r="N171" i="12"/>
  <c r="J171" i="12"/>
  <c r="F171" i="12"/>
  <c r="E171" i="12"/>
  <c r="G171" i="12" s="1"/>
  <c r="U170" i="12"/>
  <c r="Q170" i="12"/>
  <c r="N170" i="12"/>
  <c r="J170" i="12"/>
  <c r="F170" i="12"/>
  <c r="G170" i="12" s="1"/>
  <c r="E170" i="12"/>
  <c r="U169" i="12"/>
  <c r="Q169" i="12"/>
  <c r="N169" i="12"/>
  <c r="J169" i="12"/>
  <c r="F169" i="12"/>
  <c r="E169" i="12"/>
  <c r="G169" i="12" s="1"/>
  <c r="U168" i="12"/>
  <c r="Q168" i="12"/>
  <c r="N168" i="12"/>
  <c r="J168" i="12"/>
  <c r="F168" i="12"/>
  <c r="G168" i="12" s="1"/>
  <c r="E168" i="12"/>
  <c r="U167" i="12"/>
  <c r="Q167" i="12"/>
  <c r="N167" i="12"/>
  <c r="J167" i="12"/>
  <c r="F167" i="12"/>
  <c r="E167" i="12"/>
  <c r="G167" i="12" s="1"/>
  <c r="U166" i="12"/>
  <c r="Q166" i="12"/>
  <c r="N166" i="12"/>
  <c r="J166" i="12"/>
  <c r="F166" i="12"/>
  <c r="G166" i="12" s="1"/>
  <c r="E166" i="12"/>
  <c r="U165" i="12"/>
  <c r="Q165" i="12"/>
  <c r="N165" i="12"/>
  <c r="J165" i="12"/>
  <c r="F165" i="12"/>
  <c r="E165" i="12"/>
  <c r="G165" i="12" s="1"/>
  <c r="U164" i="12"/>
  <c r="Q164" i="12"/>
  <c r="N164" i="12"/>
  <c r="J164" i="12"/>
  <c r="F164" i="12"/>
  <c r="G164" i="12" s="1"/>
  <c r="E164" i="12"/>
  <c r="T163" i="12"/>
  <c r="S163" i="12"/>
  <c r="U163" i="12" s="1"/>
  <c r="R163" i="12"/>
  <c r="P163" i="12"/>
  <c r="O163" i="12"/>
  <c r="Q163" i="12" s="1"/>
  <c r="M163" i="12"/>
  <c r="N163" i="12" s="1"/>
  <c r="L163" i="12"/>
  <c r="K163" i="12"/>
  <c r="I163" i="12"/>
  <c r="J163" i="12" s="1"/>
  <c r="H163" i="12"/>
  <c r="E163" i="12"/>
  <c r="U162" i="12"/>
  <c r="Q162" i="12"/>
  <c r="N162" i="12"/>
  <c r="J162" i="12"/>
  <c r="F162" i="12"/>
  <c r="G162" i="12" s="1"/>
  <c r="E162" i="12"/>
  <c r="U161" i="12"/>
  <c r="Q161" i="12"/>
  <c r="N161" i="12"/>
  <c r="J161" i="12"/>
  <c r="F161" i="12"/>
  <c r="E161" i="12"/>
  <c r="G161" i="12" s="1"/>
  <c r="U160" i="12"/>
  <c r="Q160" i="12"/>
  <c r="N160" i="12"/>
  <c r="J160" i="12"/>
  <c r="F160" i="12"/>
  <c r="G160" i="12" s="1"/>
  <c r="E160" i="12"/>
  <c r="U159" i="12"/>
  <c r="Q159" i="12"/>
  <c r="N159" i="12"/>
  <c r="J159" i="12"/>
  <c r="F159" i="12"/>
  <c r="E159" i="12"/>
  <c r="G159" i="12" s="1"/>
  <c r="U158" i="12"/>
  <c r="Q158" i="12"/>
  <c r="N158" i="12"/>
  <c r="J158" i="12"/>
  <c r="F158" i="12"/>
  <c r="G158" i="12" s="1"/>
  <c r="E158" i="12"/>
  <c r="U157" i="12"/>
  <c r="Q157" i="12"/>
  <c r="N157" i="12"/>
  <c r="J157" i="12"/>
  <c r="F157" i="12"/>
  <c r="E157" i="12"/>
  <c r="G157" i="12" s="1"/>
  <c r="U156" i="12"/>
  <c r="Q156" i="12"/>
  <c r="N156" i="12"/>
  <c r="J156" i="12"/>
  <c r="F156" i="12"/>
  <c r="G156" i="12" s="1"/>
  <c r="E156" i="12"/>
  <c r="U155" i="12"/>
  <c r="Q155" i="12"/>
  <c r="N155" i="12"/>
  <c r="J155" i="12"/>
  <c r="F155" i="12"/>
  <c r="E155" i="12"/>
  <c r="G155" i="12" s="1"/>
  <c r="U154" i="12"/>
  <c r="Q154" i="12"/>
  <c r="N154" i="12"/>
  <c r="J154" i="12"/>
  <c r="F154" i="12"/>
  <c r="G154" i="12" s="1"/>
  <c r="E154" i="12"/>
  <c r="U153" i="12"/>
  <c r="Q153" i="12"/>
  <c r="N153" i="12"/>
  <c r="J153" i="12"/>
  <c r="F153" i="12"/>
  <c r="E153" i="12"/>
  <c r="G153" i="12" s="1"/>
  <c r="U152" i="12"/>
  <c r="Q152" i="12"/>
  <c r="N152" i="12"/>
  <c r="J152" i="12"/>
  <c r="F152" i="12"/>
  <c r="G152" i="12" s="1"/>
  <c r="E152" i="12"/>
  <c r="U151" i="12"/>
  <c r="Q151" i="12"/>
  <c r="N151" i="12"/>
  <c r="J151" i="12"/>
  <c r="F151" i="12"/>
  <c r="E151" i="12"/>
  <c r="G151" i="12" s="1"/>
  <c r="U150" i="12"/>
  <c r="Q150" i="12"/>
  <c r="N150" i="12"/>
  <c r="J150" i="12"/>
  <c r="F150" i="12"/>
  <c r="G150" i="12" s="1"/>
  <c r="E150" i="12"/>
  <c r="T149" i="12"/>
  <c r="S149" i="12"/>
  <c r="U149" i="12" s="1"/>
  <c r="R149" i="12"/>
  <c r="P149" i="12"/>
  <c r="O149" i="12"/>
  <c r="Q149" i="12" s="1"/>
  <c r="M149" i="12"/>
  <c r="N149" i="12" s="1"/>
  <c r="L149" i="12"/>
  <c r="K149" i="12"/>
  <c r="I149" i="12"/>
  <c r="J149" i="12" s="1"/>
  <c r="H149" i="12"/>
  <c r="E149" i="12"/>
  <c r="U148" i="12"/>
  <c r="Q148" i="12"/>
  <c r="N148" i="12"/>
  <c r="J148" i="12"/>
  <c r="G148" i="12"/>
  <c r="T147" i="12"/>
  <c r="S147" i="12"/>
  <c r="U147" i="12" s="1"/>
  <c r="R147" i="12"/>
  <c r="P147" i="12"/>
  <c r="O147" i="12"/>
  <c r="Q147" i="12" s="1"/>
  <c r="M147" i="12"/>
  <c r="N147" i="12" s="1"/>
  <c r="L147" i="12"/>
  <c r="K147" i="12"/>
  <c r="I147" i="12"/>
  <c r="J147" i="12" s="1"/>
  <c r="H147" i="12"/>
  <c r="E147" i="12"/>
  <c r="U146" i="12"/>
  <c r="Q146" i="12"/>
  <c r="N146" i="12"/>
  <c r="J146" i="12"/>
  <c r="F146" i="12"/>
  <c r="G146" i="12" s="1"/>
  <c r="E146" i="12"/>
  <c r="U145" i="12"/>
  <c r="Q145" i="12"/>
  <c r="N145" i="12"/>
  <c r="J145" i="12"/>
  <c r="F145" i="12"/>
  <c r="E145" i="12"/>
  <c r="G145" i="12" s="1"/>
  <c r="U144" i="12"/>
  <c r="Q144" i="12"/>
  <c r="N144" i="12"/>
  <c r="J144" i="12"/>
  <c r="F144" i="12"/>
  <c r="G144" i="12" s="1"/>
  <c r="E144" i="12"/>
  <c r="U143" i="12"/>
  <c r="Q143" i="12"/>
  <c r="N143" i="12"/>
  <c r="J143" i="12"/>
  <c r="F143" i="12"/>
  <c r="E143" i="12"/>
  <c r="G143" i="12" s="1"/>
  <c r="U142" i="12"/>
  <c r="Q142" i="12"/>
  <c r="N142" i="12"/>
  <c r="J142" i="12"/>
  <c r="F142" i="12"/>
  <c r="G142" i="12" s="1"/>
  <c r="E142" i="12"/>
  <c r="U141" i="12"/>
  <c r="Q141" i="12"/>
  <c r="N141" i="12"/>
  <c r="J141" i="12"/>
  <c r="F141" i="12"/>
  <c r="E141" i="12"/>
  <c r="G141" i="12" s="1"/>
  <c r="U140" i="12"/>
  <c r="Q140" i="12"/>
  <c r="N140" i="12"/>
  <c r="J140" i="12"/>
  <c r="F140" i="12"/>
  <c r="G140" i="12" s="1"/>
  <c r="E140" i="12"/>
  <c r="U139" i="12"/>
  <c r="Q139" i="12"/>
  <c r="N139" i="12"/>
  <c r="J139" i="12"/>
  <c r="F139" i="12"/>
  <c r="E139" i="12"/>
  <c r="G139" i="12" s="1"/>
  <c r="U138" i="12"/>
  <c r="Q138" i="12"/>
  <c r="N138" i="12"/>
  <c r="J138" i="12"/>
  <c r="F138" i="12"/>
  <c r="G138" i="12" s="1"/>
  <c r="E138" i="12"/>
  <c r="U137" i="12"/>
  <c r="Q137" i="12"/>
  <c r="N137" i="12"/>
  <c r="J137" i="12"/>
  <c r="F137" i="12"/>
  <c r="E137" i="12"/>
  <c r="G137" i="12" s="1"/>
  <c r="U136" i="12"/>
  <c r="Q136" i="12"/>
  <c r="N136" i="12"/>
  <c r="J136" i="12"/>
  <c r="F136" i="12"/>
  <c r="G136" i="12" s="1"/>
  <c r="E136" i="12"/>
  <c r="U135" i="12"/>
  <c r="Q135" i="12"/>
  <c r="N135" i="12"/>
  <c r="J135" i="12"/>
  <c r="F135" i="12"/>
  <c r="E135" i="12"/>
  <c r="G135" i="12" s="1"/>
  <c r="T134" i="12"/>
  <c r="U134" i="12" s="1"/>
  <c r="S134" i="12"/>
  <c r="R134" i="12"/>
  <c r="P134" i="12"/>
  <c r="Q134" i="12" s="1"/>
  <c r="O134" i="12"/>
  <c r="M134" i="12"/>
  <c r="L134" i="12"/>
  <c r="N134" i="12" s="1"/>
  <c r="K134" i="12"/>
  <c r="I134" i="12"/>
  <c r="H134" i="12"/>
  <c r="J134" i="12" s="1"/>
  <c r="F134" i="12"/>
  <c r="G134" i="12" s="1"/>
  <c r="E134" i="12"/>
  <c r="U133" i="12"/>
  <c r="Q133" i="12"/>
  <c r="N133" i="12"/>
  <c r="J133" i="12"/>
  <c r="F133" i="12"/>
  <c r="E133" i="12"/>
  <c r="G133" i="12" s="1"/>
  <c r="U132" i="12"/>
  <c r="Q132" i="12"/>
  <c r="N132" i="12"/>
  <c r="J132" i="12"/>
  <c r="F132" i="12"/>
  <c r="G132" i="12" s="1"/>
  <c r="E132" i="12"/>
  <c r="U131" i="12"/>
  <c r="Q131" i="12"/>
  <c r="N131" i="12"/>
  <c r="J131" i="12"/>
  <c r="F131" i="12"/>
  <c r="E131" i="12"/>
  <c r="G131" i="12" s="1"/>
  <c r="U130" i="12"/>
  <c r="Q130" i="12"/>
  <c r="N130" i="12"/>
  <c r="J130" i="12"/>
  <c r="F130" i="12"/>
  <c r="G130" i="12" s="1"/>
  <c r="E130" i="12"/>
  <c r="T129" i="12"/>
  <c r="S129" i="12"/>
  <c r="U129" i="12" s="1"/>
  <c r="R129" i="12"/>
  <c r="P129" i="12"/>
  <c r="O129" i="12"/>
  <c r="Q129" i="12" s="1"/>
  <c r="M129" i="12"/>
  <c r="N129" i="12" s="1"/>
  <c r="L129" i="12"/>
  <c r="K129" i="12"/>
  <c r="I129" i="12"/>
  <c r="J129" i="12" s="1"/>
  <c r="H129" i="12"/>
  <c r="F129" i="12"/>
  <c r="E129" i="12"/>
  <c r="G129" i="12" s="1"/>
  <c r="T128" i="12"/>
  <c r="R128" i="12"/>
  <c r="P128" i="12"/>
  <c r="L128" i="12"/>
  <c r="H128" i="12"/>
  <c r="U127" i="12"/>
  <c r="Q127" i="12"/>
  <c r="N127" i="12"/>
  <c r="J127" i="12"/>
  <c r="F127" i="12"/>
  <c r="G127" i="12" s="1"/>
  <c r="E127" i="12"/>
  <c r="U126" i="12"/>
  <c r="Q126" i="12"/>
  <c r="N126" i="12"/>
  <c r="J126" i="12"/>
  <c r="F126" i="12"/>
  <c r="G126" i="12" s="1"/>
  <c r="E126" i="12"/>
  <c r="U125" i="12"/>
  <c r="Q125" i="12"/>
  <c r="N125" i="12"/>
  <c r="J125" i="12"/>
  <c r="F125" i="12"/>
  <c r="G125" i="12" s="1"/>
  <c r="E125" i="12"/>
  <c r="T124" i="12"/>
  <c r="S124" i="12"/>
  <c r="S123" i="12" s="1"/>
  <c r="R124" i="12"/>
  <c r="P124" i="12"/>
  <c r="O124" i="12"/>
  <c r="Q124" i="12" s="1"/>
  <c r="M124" i="12"/>
  <c r="N124" i="12" s="1"/>
  <c r="L124" i="12"/>
  <c r="K124" i="12"/>
  <c r="K123" i="12" s="1"/>
  <c r="I124" i="12"/>
  <c r="J124" i="12" s="1"/>
  <c r="H124" i="12"/>
  <c r="F124" i="12"/>
  <c r="E124" i="12"/>
  <c r="G124" i="12" s="1"/>
  <c r="T123" i="12"/>
  <c r="U123" i="12" s="1"/>
  <c r="R123" i="12"/>
  <c r="P123" i="12"/>
  <c r="L123" i="12"/>
  <c r="H123" i="12"/>
  <c r="F123" i="12"/>
  <c r="U122" i="12"/>
  <c r="Q122" i="12"/>
  <c r="N122" i="12"/>
  <c r="J122" i="12"/>
  <c r="F122" i="12"/>
  <c r="E122" i="12"/>
  <c r="G122" i="12" s="1"/>
  <c r="U121" i="12"/>
  <c r="Q121" i="12"/>
  <c r="N121" i="12"/>
  <c r="J121" i="12"/>
  <c r="F121" i="12"/>
  <c r="G121" i="12" s="1"/>
  <c r="E121" i="12"/>
  <c r="U120" i="12"/>
  <c r="Q120" i="12"/>
  <c r="N120" i="12"/>
  <c r="J120" i="12"/>
  <c r="F120" i="12"/>
  <c r="E120" i="12"/>
  <c r="G120" i="12" s="1"/>
  <c r="T119" i="12"/>
  <c r="U119" i="12" s="1"/>
  <c r="S119" i="12"/>
  <c r="R119" i="12"/>
  <c r="P119" i="12"/>
  <c r="Q119" i="12" s="1"/>
  <c r="O119" i="12"/>
  <c r="M119" i="12"/>
  <c r="L119" i="12"/>
  <c r="N119" i="12" s="1"/>
  <c r="K119" i="12"/>
  <c r="I119" i="12"/>
  <c r="H119" i="12"/>
  <c r="J119" i="12" s="1"/>
  <c r="F119" i="12"/>
  <c r="G119" i="12" s="1"/>
  <c r="E119" i="12"/>
  <c r="U118" i="12"/>
  <c r="Q118" i="12"/>
  <c r="N118" i="12"/>
  <c r="J118" i="12"/>
  <c r="F118" i="12"/>
  <c r="E118" i="12"/>
  <c r="G118" i="12" s="1"/>
  <c r="U117" i="12"/>
  <c r="Q117" i="12"/>
  <c r="N117" i="12"/>
  <c r="J117" i="12"/>
  <c r="F117" i="12"/>
  <c r="G117" i="12" s="1"/>
  <c r="E117" i="12"/>
  <c r="U116" i="12"/>
  <c r="Q116" i="12"/>
  <c r="N116" i="12"/>
  <c r="J116" i="12"/>
  <c r="F116" i="12"/>
  <c r="E116" i="12"/>
  <c r="G116" i="12" s="1"/>
  <c r="U115" i="12"/>
  <c r="Q115" i="12"/>
  <c r="N115" i="12"/>
  <c r="J115" i="12"/>
  <c r="F115" i="12"/>
  <c r="G115" i="12" s="1"/>
  <c r="E115" i="12"/>
  <c r="T114" i="12"/>
  <c r="S114" i="12"/>
  <c r="U114" i="12" s="1"/>
  <c r="R114" i="12"/>
  <c r="P114" i="12"/>
  <c r="O114" i="12"/>
  <c r="Q114" i="12" s="1"/>
  <c r="M114" i="12"/>
  <c r="N114" i="12" s="1"/>
  <c r="L114" i="12"/>
  <c r="K114" i="12"/>
  <c r="I114" i="12"/>
  <c r="J114" i="12" s="1"/>
  <c r="H114" i="12"/>
  <c r="F114" i="12"/>
  <c r="E114" i="12"/>
  <c r="G114" i="12" s="1"/>
  <c r="U113" i="12"/>
  <c r="Q113" i="12"/>
  <c r="N113" i="12"/>
  <c r="J113" i="12"/>
  <c r="F113" i="12"/>
  <c r="G113" i="12" s="1"/>
  <c r="E113" i="12"/>
  <c r="T112" i="12"/>
  <c r="S112" i="12"/>
  <c r="U112" i="12" s="1"/>
  <c r="R112" i="12"/>
  <c r="P112" i="12"/>
  <c r="O112" i="12"/>
  <c r="Q112" i="12" s="1"/>
  <c r="M112" i="12"/>
  <c r="N112" i="12" s="1"/>
  <c r="L112" i="12"/>
  <c r="K112" i="12"/>
  <c r="I112" i="12"/>
  <c r="J112" i="12" s="1"/>
  <c r="H112" i="12"/>
  <c r="F112" i="12"/>
  <c r="E112" i="12"/>
  <c r="G112" i="12" s="1"/>
  <c r="U111" i="12"/>
  <c r="Q111" i="12"/>
  <c r="N111" i="12"/>
  <c r="J111" i="12"/>
  <c r="F111" i="12"/>
  <c r="G111" i="12" s="1"/>
  <c r="E111" i="12"/>
  <c r="T110" i="12"/>
  <c r="S110" i="12"/>
  <c r="U110" i="12" s="1"/>
  <c r="R110" i="12"/>
  <c r="P110" i="12"/>
  <c r="O110" i="12"/>
  <c r="Q110" i="12" s="1"/>
  <c r="M110" i="12"/>
  <c r="N110" i="12" s="1"/>
  <c r="L110" i="12"/>
  <c r="K110" i="12"/>
  <c r="I110" i="12"/>
  <c r="J110" i="12" s="1"/>
  <c r="H110" i="12"/>
  <c r="F110" i="12"/>
  <c r="E110" i="12"/>
  <c r="G110" i="12" s="1"/>
  <c r="T109" i="12"/>
  <c r="U109" i="12" s="1"/>
  <c r="S109" i="12"/>
  <c r="R109" i="12"/>
  <c r="P109" i="12"/>
  <c r="Q109" i="12" s="1"/>
  <c r="O109" i="12"/>
  <c r="M109" i="12"/>
  <c r="L109" i="12"/>
  <c r="N109" i="12" s="1"/>
  <c r="K109" i="12"/>
  <c r="I109" i="12"/>
  <c r="J109" i="12" s="1"/>
  <c r="H109" i="12"/>
  <c r="F109" i="12"/>
  <c r="G109" i="12" s="1"/>
  <c r="E109" i="12"/>
  <c r="U108" i="12"/>
  <c r="Q108" i="12"/>
  <c r="N108" i="12"/>
  <c r="J108" i="12"/>
  <c r="F108" i="12"/>
  <c r="G108" i="12" s="1"/>
  <c r="E108" i="12"/>
  <c r="U107" i="12"/>
  <c r="Q107" i="12"/>
  <c r="N107" i="12"/>
  <c r="J107" i="12"/>
  <c r="F107" i="12"/>
  <c r="G107" i="12" s="1"/>
  <c r="E107" i="12"/>
  <c r="U106" i="12"/>
  <c r="Q106" i="12"/>
  <c r="N106" i="12"/>
  <c r="J106" i="12"/>
  <c r="F106" i="12"/>
  <c r="G106" i="12" s="1"/>
  <c r="E106" i="12"/>
  <c r="U105" i="12"/>
  <c r="Q105" i="12"/>
  <c r="N105" i="12"/>
  <c r="J105" i="12"/>
  <c r="F105" i="12"/>
  <c r="G105" i="12" s="1"/>
  <c r="E105" i="12"/>
  <c r="T104" i="12"/>
  <c r="U104" i="12" s="1"/>
  <c r="S104" i="12"/>
  <c r="R104" i="12"/>
  <c r="P104" i="12"/>
  <c r="Q104" i="12" s="1"/>
  <c r="O104" i="12"/>
  <c r="M104" i="12"/>
  <c r="N104" i="12" s="1"/>
  <c r="L104" i="12"/>
  <c r="K104" i="12"/>
  <c r="I104" i="12"/>
  <c r="H104" i="12"/>
  <c r="J104" i="12" s="1"/>
  <c r="F104" i="12"/>
  <c r="G104" i="12" s="1"/>
  <c r="E104" i="12"/>
  <c r="U103" i="12"/>
  <c r="Q103" i="12"/>
  <c r="N103" i="12"/>
  <c r="J103" i="12"/>
  <c r="F103" i="12"/>
  <c r="G103" i="12" s="1"/>
  <c r="E103" i="12"/>
  <c r="U102" i="12"/>
  <c r="Q102" i="12"/>
  <c r="N102" i="12"/>
  <c r="J102" i="12"/>
  <c r="F102" i="12"/>
  <c r="G102" i="12" s="1"/>
  <c r="E102" i="12"/>
  <c r="T101" i="12"/>
  <c r="U101" i="12" s="1"/>
  <c r="S101" i="12"/>
  <c r="R101" i="12"/>
  <c r="P101" i="12"/>
  <c r="O101" i="12"/>
  <c r="Q101" i="12" s="1"/>
  <c r="M101" i="12"/>
  <c r="N101" i="12" s="1"/>
  <c r="L101" i="12"/>
  <c r="K101" i="12"/>
  <c r="I101" i="12"/>
  <c r="J101" i="12" s="1"/>
  <c r="H101" i="12"/>
  <c r="F101" i="12"/>
  <c r="G101" i="12" s="1"/>
  <c r="E101" i="12"/>
  <c r="T100" i="12"/>
  <c r="U100" i="12" s="1"/>
  <c r="S100" i="12"/>
  <c r="R100" i="12"/>
  <c r="P100" i="12"/>
  <c r="Q100" i="12" s="1"/>
  <c r="O100" i="12"/>
  <c r="M100" i="12"/>
  <c r="L100" i="12"/>
  <c r="N100" i="12" s="1"/>
  <c r="K100" i="12"/>
  <c r="I100" i="12"/>
  <c r="J100" i="12" s="1"/>
  <c r="H100" i="12"/>
  <c r="F100" i="12"/>
  <c r="G100" i="12" s="1"/>
  <c r="E100" i="12"/>
  <c r="U99" i="12"/>
  <c r="Q99" i="12"/>
  <c r="N99" i="12"/>
  <c r="J99" i="12"/>
  <c r="F99" i="12"/>
  <c r="G99" i="12" s="1"/>
  <c r="E99" i="12"/>
  <c r="U98" i="12"/>
  <c r="Q98" i="12"/>
  <c r="N98" i="12"/>
  <c r="J98" i="12"/>
  <c r="F98" i="12"/>
  <c r="G98" i="12" s="1"/>
  <c r="E98" i="12"/>
  <c r="T97" i="12"/>
  <c r="U97" i="12" s="1"/>
  <c r="S97" i="12"/>
  <c r="R97" i="12"/>
  <c r="P97" i="12"/>
  <c r="Q97" i="12" s="1"/>
  <c r="O97" i="12"/>
  <c r="M97" i="12"/>
  <c r="N97" i="12" s="1"/>
  <c r="L97" i="12"/>
  <c r="K97" i="12"/>
  <c r="I97" i="12"/>
  <c r="J97" i="12" s="1"/>
  <c r="H97" i="12"/>
  <c r="F97" i="12"/>
  <c r="G97" i="12" s="1"/>
  <c r="E97" i="12"/>
  <c r="U96" i="12"/>
  <c r="Q96" i="12"/>
  <c r="N96" i="12"/>
  <c r="J96" i="12"/>
  <c r="F96" i="12"/>
  <c r="G96" i="12" s="1"/>
  <c r="E96" i="12"/>
  <c r="U95" i="12"/>
  <c r="Q95" i="12"/>
  <c r="N95" i="12"/>
  <c r="J95" i="12"/>
  <c r="F95" i="12"/>
  <c r="G95" i="12" s="1"/>
  <c r="E95" i="12"/>
  <c r="U94" i="12"/>
  <c r="Q94" i="12"/>
  <c r="N94" i="12"/>
  <c r="J94" i="12"/>
  <c r="F94" i="12"/>
  <c r="G94" i="12" s="1"/>
  <c r="E94" i="12"/>
  <c r="T93" i="12"/>
  <c r="U93" i="12" s="1"/>
  <c r="S93" i="12"/>
  <c r="R93" i="12"/>
  <c r="P93" i="12"/>
  <c r="Q93" i="12" s="1"/>
  <c r="O93" i="12"/>
  <c r="M93" i="12"/>
  <c r="N93" i="12" s="1"/>
  <c r="L93" i="12"/>
  <c r="K93" i="12"/>
  <c r="I93" i="12"/>
  <c r="J93" i="12" s="1"/>
  <c r="H93" i="12"/>
  <c r="F93" i="12"/>
  <c r="G93" i="12" s="1"/>
  <c r="E93" i="12"/>
  <c r="U92" i="12"/>
  <c r="Q92" i="12"/>
  <c r="N92" i="12"/>
  <c r="J92" i="12"/>
  <c r="F92" i="12"/>
  <c r="G92" i="12" s="1"/>
  <c r="E92" i="12"/>
  <c r="U91" i="12"/>
  <c r="Q91" i="12"/>
  <c r="N91" i="12"/>
  <c r="J91" i="12"/>
  <c r="F91" i="12"/>
  <c r="G91" i="12" s="1"/>
  <c r="E91" i="12"/>
  <c r="U90" i="12"/>
  <c r="Q90" i="12"/>
  <c r="N90" i="12"/>
  <c r="J90" i="12"/>
  <c r="F90" i="12"/>
  <c r="G90" i="12" s="1"/>
  <c r="E90" i="12"/>
  <c r="T89" i="12"/>
  <c r="U89" i="12" s="1"/>
  <c r="S89" i="12"/>
  <c r="R89" i="12"/>
  <c r="P89" i="12"/>
  <c r="O89" i="12"/>
  <c r="Q89" i="12" s="1"/>
  <c r="M89" i="12"/>
  <c r="N89" i="12" s="1"/>
  <c r="L89" i="12"/>
  <c r="K89" i="12"/>
  <c r="I89" i="12"/>
  <c r="J89" i="12" s="1"/>
  <c r="H89" i="12"/>
  <c r="F89" i="12"/>
  <c r="E89" i="12"/>
  <c r="G89" i="12" s="1"/>
  <c r="U88" i="12"/>
  <c r="Q88" i="12"/>
  <c r="N88" i="12"/>
  <c r="J88" i="12"/>
  <c r="F88" i="12"/>
  <c r="G88" i="12" s="1"/>
  <c r="E88" i="12"/>
  <c r="U87" i="12"/>
  <c r="Q87" i="12"/>
  <c r="N87" i="12"/>
  <c r="J87" i="12"/>
  <c r="F87" i="12"/>
  <c r="G87" i="12" s="1"/>
  <c r="E87" i="12"/>
  <c r="U86" i="12"/>
  <c r="Q86" i="12"/>
  <c r="N86" i="12"/>
  <c r="J86" i="12"/>
  <c r="F86" i="12"/>
  <c r="G86" i="12" s="1"/>
  <c r="E86" i="12"/>
  <c r="T85" i="12"/>
  <c r="S85" i="12"/>
  <c r="U85" i="12" s="1"/>
  <c r="R85" i="12"/>
  <c r="P85" i="12"/>
  <c r="O85" i="12"/>
  <c r="Q85" i="12" s="1"/>
  <c r="M85" i="12"/>
  <c r="N85" i="12" s="1"/>
  <c r="L85" i="12"/>
  <c r="K85" i="12"/>
  <c r="I85" i="12"/>
  <c r="J85" i="12" s="1"/>
  <c r="H85" i="12"/>
  <c r="F85" i="12"/>
  <c r="E85" i="12"/>
  <c r="G85" i="12" s="1"/>
  <c r="U84" i="12"/>
  <c r="Q84" i="12"/>
  <c r="N84" i="12"/>
  <c r="J84" i="12"/>
  <c r="F84" i="12"/>
  <c r="G84" i="12" s="1"/>
  <c r="E84" i="12"/>
  <c r="U83" i="12"/>
  <c r="Q83" i="12"/>
  <c r="N83" i="12"/>
  <c r="J83" i="12"/>
  <c r="F83" i="12"/>
  <c r="G83" i="12" s="1"/>
  <c r="E83" i="12"/>
  <c r="U82" i="12"/>
  <c r="Q82" i="12"/>
  <c r="N82" i="12"/>
  <c r="J82" i="12"/>
  <c r="F82" i="12"/>
  <c r="G82" i="12" s="1"/>
  <c r="E82" i="12"/>
  <c r="U81" i="12"/>
  <c r="Q81" i="12"/>
  <c r="N81" i="12"/>
  <c r="J81" i="12"/>
  <c r="F81" i="12"/>
  <c r="G81" i="12" s="1"/>
  <c r="E81" i="12"/>
  <c r="U80" i="12"/>
  <c r="Q80" i="12"/>
  <c r="N80" i="12"/>
  <c r="J80" i="12"/>
  <c r="F80" i="12"/>
  <c r="G80" i="12" s="1"/>
  <c r="E80" i="12"/>
  <c r="U79" i="12"/>
  <c r="Q79" i="12"/>
  <c r="N79" i="12"/>
  <c r="J79" i="12"/>
  <c r="F79" i="12"/>
  <c r="E79" i="12"/>
  <c r="G79" i="12" s="1"/>
  <c r="U78" i="12"/>
  <c r="Q78" i="12"/>
  <c r="N78" i="12"/>
  <c r="J78" i="12"/>
  <c r="F78" i="12"/>
  <c r="G78" i="12" s="1"/>
  <c r="E78" i="12"/>
  <c r="U77" i="12"/>
  <c r="Q77" i="12"/>
  <c r="N77" i="12"/>
  <c r="J77" i="12"/>
  <c r="F77" i="12"/>
  <c r="E77" i="12"/>
  <c r="E76" i="12" s="1"/>
  <c r="E75" i="12" s="1"/>
  <c r="T76" i="12"/>
  <c r="U76" i="12" s="1"/>
  <c r="S76" i="12"/>
  <c r="R76" i="12"/>
  <c r="R75" i="12" s="1"/>
  <c r="R74" i="12" s="1"/>
  <c r="P76" i="12"/>
  <c r="Q76" i="12" s="1"/>
  <c r="O76" i="12"/>
  <c r="M76" i="12"/>
  <c r="L76" i="12"/>
  <c r="L75" i="12" s="1"/>
  <c r="K76" i="12"/>
  <c r="I76" i="12"/>
  <c r="H76" i="12"/>
  <c r="H75" i="12" s="1"/>
  <c r="F76" i="12"/>
  <c r="G76" i="12" s="1"/>
  <c r="S75" i="12"/>
  <c r="O75" i="12"/>
  <c r="M75" i="12"/>
  <c r="N75" i="12" s="1"/>
  <c r="K75" i="12"/>
  <c r="K74" i="12" s="1"/>
  <c r="I75" i="12"/>
  <c r="J75" i="12" s="1"/>
  <c r="U73" i="12"/>
  <c r="Q73" i="12"/>
  <c r="N73" i="12"/>
  <c r="J73" i="12"/>
  <c r="F73" i="12"/>
  <c r="E73" i="12"/>
  <c r="G73" i="12" s="1"/>
  <c r="U72" i="12"/>
  <c r="Q72" i="12"/>
  <c r="N72" i="12"/>
  <c r="J72" i="12"/>
  <c r="F72" i="12"/>
  <c r="G72" i="12" s="1"/>
  <c r="E72" i="12"/>
  <c r="U71" i="12"/>
  <c r="Q71" i="12"/>
  <c r="N71" i="12"/>
  <c r="J71" i="12"/>
  <c r="F71" i="12"/>
  <c r="E71" i="12"/>
  <c r="G71" i="12" s="1"/>
  <c r="U70" i="12"/>
  <c r="Q70" i="12"/>
  <c r="N70" i="12"/>
  <c r="J70" i="12"/>
  <c r="F70" i="12"/>
  <c r="G70" i="12" s="1"/>
  <c r="E70" i="12"/>
  <c r="T69" i="12"/>
  <c r="S69" i="12"/>
  <c r="U69" i="12" s="1"/>
  <c r="R69" i="12"/>
  <c r="P69" i="12"/>
  <c r="O69" i="12"/>
  <c r="Q69" i="12" s="1"/>
  <c r="M69" i="12"/>
  <c r="N69" i="12" s="1"/>
  <c r="L69" i="12"/>
  <c r="K69" i="12"/>
  <c r="I69" i="12"/>
  <c r="J69" i="12" s="1"/>
  <c r="H69" i="12"/>
  <c r="E69" i="12"/>
  <c r="U68" i="12"/>
  <c r="Q68" i="12"/>
  <c r="N68" i="12"/>
  <c r="J68" i="12"/>
  <c r="F68" i="12"/>
  <c r="G68" i="12" s="1"/>
  <c r="E68" i="12"/>
  <c r="U67" i="12"/>
  <c r="Q67" i="12"/>
  <c r="N67" i="12"/>
  <c r="J67" i="12"/>
  <c r="F67" i="12"/>
  <c r="E67" i="12"/>
  <c r="G67" i="12" s="1"/>
  <c r="U66" i="12"/>
  <c r="Q66" i="12"/>
  <c r="N66" i="12"/>
  <c r="J66" i="12"/>
  <c r="F66" i="12"/>
  <c r="E66" i="12"/>
  <c r="T65" i="12"/>
  <c r="S65" i="12"/>
  <c r="U65" i="12" s="1"/>
  <c r="R65" i="12"/>
  <c r="P65" i="12"/>
  <c r="O65" i="12"/>
  <c r="Q65" i="12" s="1"/>
  <c r="M65" i="12"/>
  <c r="N65" i="12" s="1"/>
  <c r="L65" i="12"/>
  <c r="K65" i="12"/>
  <c r="I65" i="12"/>
  <c r="J65" i="12" s="1"/>
  <c r="H65" i="12"/>
  <c r="E65" i="12"/>
  <c r="U64" i="12"/>
  <c r="Q64" i="12"/>
  <c r="N64" i="12"/>
  <c r="J64" i="12"/>
  <c r="F64" i="12"/>
  <c r="G64" i="12" s="1"/>
  <c r="E64" i="12"/>
  <c r="U63" i="12"/>
  <c r="Q63" i="12"/>
  <c r="N63" i="12"/>
  <c r="J63" i="12"/>
  <c r="F63" i="12"/>
  <c r="G63" i="12" s="1"/>
  <c r="E63" i="12"/>
  <c r="U62" i="12"/>
  <c r="Q62" i="12"/>
  <c r="N62" i="12"/>
  <c r="J62" i="12"/>
  <c r="F62" i="12"/>
  <c r="G62" i="12" s="1"/>
  <c r="E62" i="12"/>
  <c r="U61" i="12"/>
  <c r="Q61" i="12"/>
  <c r="N61" i="12"/>
  <c r="J61" i="12"/>
  <c r="F61" i="12"/>
  <c r="E61" i="12"/>
  <c r="G61" i="12" s="1"/>
  <c r="T60" i="12"/>
  <c r="U60" i="12" s="1"/>
  <c r="S60" i="12"/>
  <c r="R60" i="12"/>
  <c r="P60" i="12"/>
  <c r="Q60" i="12" s="1"/>
  <c r="O60" i="12"/>
  <c r="M60" i="12"/>
  <c r="L60" i="12"/>
  <c r="N60" i="12" s="1"/>
  <c r="K60" i="12"/>
  <c r="I60" i="12"/>
  <c r="H60" i="12"/>
  <c r="J60" i="12" s="1"/>
  <c r="F60" i="12"/>
  <c r="G60" i="12" s="1"/>
  <c r="E60" i="12"/>
  <c r="T59" i="12"/>
  <c r="S59" i="12"/>
  <c r="U59" i="12" s="1"/>
  <c r="R59" i="12"/>
  <c r="P59" i="12"/>
  <c r="O59" i="12"/>
  <c r="Q59" i="12" s="1"/>
  <c r="M59" i="12"/>
  <c r="N59" i="12" s="1"/>
  <c r="L59" i="12"/>
  <c r="K59" i="12"/>
  <c r="I59" i="12"/>
  <c r="J59" i="12" s="1"/>
  <c r="H59" i="12"/>
  <c r="E59" i="12"/>
  <c r="U58" i="12"/>
  <c r="Q58" i="12"/>
  <c r="N58" i="12"/>
  <c r="J58" i="12"/>
  <c r="F58" i="12"/>
  <c r="G58" i="12" s="1"/>
  <c r="E58" i="12"/>
  <c r="U57" i="12"/>
  <c r="Q57" i="12"/>
  <c r="N57" i="12"/>
  <c r="J57" i="12"/>
  <c r="F57" i="12"/>
  <c r="E57" i="12"/>
  <c r="G57" i="12" s="1"/>
  <c r="T56" i="12"/>
  <c r="U56" i="12" s="1"/>
  <c r="S56" i="12"/>
  <c r="R56" i="12"/>
  <c r="P56" i="12"/>
  <c r="Q56" i="12" s="1"/>
  <c r="O56" i="12"/>
  <c r="M56" i="12"/>
  <c r="L56" i="12"/>
  <c r="N56" i="12" s="1"/>
  <c r="K56" i="12"/>
  <c r="I56" i="12"/>
  <c r="H56" i="12"/>
  <c r="J56" i="12" s="1"/>
  <c r="F56" i="12"/>
  <c r="G56" i="12" s="1"/>
  <c r="E56" i="12"/>
  <c r="T55" i="12"/>
  <c r="S55" i="12"/>
  <c r="U55" i="12" s="1"/>
  <c r="R55" i="12"/>
  <c r="P55" i="12"/>
  <c r="O55" i="12"/>
  <c r="Q55" i="12" s="1"/>
  <c r="M55" i="12"/>
  <c r="N55" i="12" s="1"/>
  <c r="L55" i="12"/>
  <c r="K55" i="12"/>
  <c r="I55" i="12"/>
  <c r="J55" i="12" s="1"/>
  <c r="H55" i="12"/>
  <c r="F55" i="12"/>
  <c r="E55" i="12"/>
  <c r="G55" i="12" s="1"/>
  <c r="U54" i="12"/>
  <c r="Q54" i="12"/>
  <c r="N54" i="12"/>
  <c r="J54" i="12"/>
  <c r="F54" i="12"/>
  <c r="G54" i="12" s="1"/>
  <c r="E54" i="12"/>
  <c r="U53" i="12"/>
  <c r="Q53" i="12"/>
  <c r="N53" i="12"/>
  <c r="J53" i="12"/>
  <c r="F53" i="12"/>
  <c r="E53" i="12"/>
  <c r="G53" i="12" s="1"/>
  <c r="T52" i="12"/>
  <c r="U52" i="12" s="1"/>
  <c r="S52" i="12"/>
  <c r="R52" i="12"/>
  <c r="P52" i="12"/>
  <c r="Q52" i="12" s="1"/>
  <c r="O52" i="12"/>
  <c r="M52" i="12"/>
  <c r="L52" i="12"/>
  <c r="N52" i="12" s="1"/>
  <c r="K52" i="12"/>
  <c r="I52" i="12"/>
  <c r="H52" i="12"/>
  <c r="J52" i="12" s="1"/>
  <c r="F52" i="12"/>
  <c r="G52" i="12" s="1"/>
  <c r="E52" i="12"/>
  <c r="U51" i="12"/>
  <c r="Q51" i="12"/>
  <c r="N51" i="12"/>
  <c r="J51" i="12"/>
  <c r="F51" i="12"/>
  <c r="G51" i="12" s="1"/>
  <c r="E51" i="12"/>
  <c r="U50" i="12"/>
  <c r="Q50" i="12"/>
  <c r="N50" i="12"/>
  <c r="J50" i="12"/>
  <c r="F50" i="12"/>
  <c r="G50" i="12" s="1"/>
  <c r="E50" i="12"/>
  <c r="T49" i="12"/>
  <c r="U49" i="12" s="1"/>
  <c r="S49" i="12"/>
  <c r="R49" i="12"/>
  <c r="P49" i="12"/>
  <c r="Q49" i="12" s="1"/>
  <c r="O49" i="12"/>
  <c r="M49" i="12"/>
  <c r="N49" i="12" s="1"/>
  <c r="L49" i="12"/>
  <c r="K49" i="12"/>
  <c r="I49" i="12"/>
  <c r="J49" i="12" s="1"/>
  <c r="H49" i="12"/>
  <c r="F49" i="12"/>
  <c r="G49" i="12" s="1"/>
  <c r="E49" i="12"/>
  <c r="U48" i="12"/>
  <c r="Q48" i="12"/>
  <c r="N48" i="12"/>
  <c r="J48" i="12"/>
  <c r="F48" i="12"/>
  <c r="E48" i="12"/>
  <c r="G48" i="12" s="1"/>
  <c r="U47" i="12"/>
  <c r="Q47" i="12"/>
  <c r="N47" i="12"/>
  <c r="J47" i="12"/>
  <c r="F47" i="12"/>
  <c r="G47" i="12" s="1"/>
  <c r="E47" i="12"/>
  <c r="U46" i="12"/>
  <c r="Q46" i="12"/>
  <c r="N46" i="12"/>
  <c r="J46" i="12"/>
  <c r="F46" i="12"/>
  <c r="E46" i="12"/>
  <c r="E45" i="12" s="1"/>
  <c r="T45" i="12"/>
  <c r="U45" i="12" s="1"/>
  <c r="S45" i="12"/>
  <c r="R45" i="12"/>
  <c r="P45" i="12"/>
  <c r="Q45" i="12" s="1"/>
  <c r="O45" i="12"/>
  <c r="M45" i="12"/>
  <c r="L45" i="12"/>
  <c r="N45" i="12" s="1"/>
  <c r="K45" i="12"/>
  <c r="I45" i="12"/>
  <c r="H45" i="12"/>
  <c r="J45" i="12" s="1"/>
  <c r="F45" i="12"/>
  <c r="G45" i="12" s="1"/>
  <c r="U44" i="12"/>
  <c r="Q44" i="12"/>
  <c r="N44" i="12"/>
  <c r="J44" i="12"/>
  <c r="F44" i="12"/>
  <c r="E44" i="12"/>
  <c r="G44" i="12" s="1"/>
  <c r="U43" i="12"/>
  <c r="Q43" i="12"/>
  <c r="N43" i="12"/>
  <c r="J43" i="12"/>
  <c r="F43" i="12"/>
  <c r="G43" i="12" s="1"/>
  <c r="E43" i="12"/>
  <c r="U42" i="12"/>
  <c r="Q42" i="12"/>
  <c r="N42" i="12"/>
  <c r="J42" i="12"/>
  <c r="F42" i="12"/>
  <c r="E42" i="12"/>
  <c r="G42" i="12" s="1"/>
  <c r="T41" i="12"/>
  <c r="U41" i="12" s="1"/>
  <c r="P41" i="12"/>
  <c r="Q41" i="12" s="1"/>
  <c r="M41" i="12"/>
  <c r="N41" i="12" s="1"/>
  <c r="I41" i="12"/>
  <c r="J41" i="12" s="1"/>
  <c r="F41" i="12"/>
  <c r="G41" i="12" s="1"/>
  <c r="E41" i="12"/>
  <c r="U40" i="12"/>
  <c r="Q40" i="12"/>
  <c r="N40" i="12"/>
  <c r="J40" i="12"/>
  <c r="F40" i="12"/>
  <c r="E40" i="12"/>
  <c r="G40" i="12" s="1"/>
  <c r="U39" i="12"/>
  <c r="Q39" i="12"/>
  <c r="N39" i="12"/>
  <c r="J39" i="12"/>
  <c r="F39" i="12"/>
  <c r="G39" i="12" s="1"/>
  <c r="E39" i="12"/>
  <c r="U38" i="12"/>
  <c r="Q38" i="12"/>
  <c r="N38" i="12"/>
  <c r="J38" i="12"/>
  <c r="F38" i="12"/>
  <c r="E38" i="12"/>
  <c r="G38" i="12" s="1"/>
  <c r="U37" i="12"/>
  <c r="Q37" i="12"/>
  <c r="N37" i="12"/>
  <c r="J37" i="12"/>
  <c r="F37" i="12"/>
  <c r="G37" i="12" s="1"/>
  <c r="E37" i="12"/>
  <c r="T36" i="12"/>
  <c r="S36" i="12"/>
  <c r="U36" i="12" s="1"/>
  <c r="R36" i="12"/>
  <c r="P36" i="12"/>
  <c r="O36" i="12"/>
  <c r="Q36" i="12" s="1"/>
  <c r="M36" i="12"/>
  <c r="N36" i="12" s="1"/>
  <c r="L36" i="12"/>
  <c r="K36" i="12"/>
  <c r="I36" i="12"/>
  <c r="J36" i="12" s="1"/>
  <c r="H36" i="12"/>
  <c r="E36" i="12"/>
  <c r="U35" i="12"/>
  <c r="Q35" i="12"/>
  <c r="N35" i="12"/>
  <c r="J35" i="12"/>
  <c r="F35" i="12"/>
  <c r="G35" i="12" s="1"/>
  <c r="E35" i="12"/>
  <c r="U34" i="12"/>
  <c r="Q34" i="12"/>
  <c r="N34" i="12"/>
  <c r="J34" i="12"/>
  <c r="F34" i="12"/>
  <c r="E34" i="12"/>
  <c r="E33" i="12" s="1"/>
  <c r="E32" i="12" s="1"/>
  <c r="T33" i="12"/>
  <c r="U33" i="12" s="1"/>
  <c r="S33" i="12"/>
  <c r="R33" i="12"/>
  <c r="R32" i="12" s="1"/>
  <c r="R18" i="12" s="1"/>
  <c r="R16" i="12" s="1"/>
  <c r="R10" i="12" s="1"/>
  <c r="R9" i="12" s="1"/>
  <c r="P33" i="12"/>
  <c r="Q33" i="12" s="1"/>
  <c r="O33" i="12"/>
  <c r="M33" i="12"/>
  <c r="L33" i="12"/>
  <c r="L32" i="12" s="1"/>
  <c r="L18" i="12" s="1"/>
  <c r="L16" i="12" s="1"/>
  <c r="L10" i="12" s="1"/>
  <c r="K33" i="12"/>
  <c r="I33" i="12"/>
  <c r="H33" i="12"/>
  <c r="H32" i="12" s="1"/>
  <c r="H18" i="12" s="1"/>
  <c r="H16" i="12" s="1"/>
  <c r="H10" i="12" s="1"/>
  <c r="F33" i="12"/>
  <c r="G33" i="12" s="1"/>
  <c r="S32" i="12"/>
  <c r="O32" i="12"/>
  <c r="M32" i="12"/>
  <c r="K32" i="12"/>
  <c r="I32" i="12"/>
  <c r="J32" i="12" s="1"/>
  <c r="U31" i="12"/>
  <c r="Q31" i="12"/>
  <c r="N31" i="12"/>
  <c r="J31" i="12"/>
  <c r="F31" i="12"/>
  <c r="G31" i="12" s="1"/>
  <c r="E31" i="12"/>
  <c r="U30" i="12"/>
  <c r="Q30" i="12"/>
  <c r="N30" i="12"/>
  <c r="J30" i="12"/>
  <c r="F30" i="12"/>
  <c r="E30" i="12"/>
  <c r="E29" i="12" s="1"/>
  <c r="T29" i="12"/>
  <c r="U29" i="12" s="1"/>
  <c r="S29" i="12"/>
  <c r="R29" i="12"/>
  <c r="P29" i="12"/>
  <c r="Q29" i="12" s="1"/>
  <c r="O29" i="12"/>
  <c r="M29" i="12"/>
  <c r="L29" i="12"/>
  <c r="N29" i="12" s="1"/>
  <c r="K29" i="12"/>
  <c r="I29" i="12"/>
  <c r="H29" i="12"/>
  <c r="J29" i="12" s="1"/>
  <c r="F29" i="12"/>
  <c r="G29" i="12" s="1"/>
  <c r="U28" i="12"/>
  <c r="Q28" i="12"/>
  <c r="N28" i="12"/>
  <c r="J28" i="12"/>
  <c r="F28" i="12"/>
  <c r="E28" i="12"/>
  <c r="G28" i="12" s="1"/>
  <c r="U27" i="12"/>
  <c r="Q27" i="12"/>
  <c r="N27" i="12"/>
  <c r="J27" i="12"/>
  <c r="F27" i="12"/>
  <c r="G27" i="12" s="1"/>
  <c r="E27" i="12"/>
  <c r="U26" i="12"/>
  <c r="Q26" i="12"/>
  <c r="N26" i="12"/>
  <c r="J26" i="12"/>
  <c r="F26" i="12"/>
  <c r="E26" i="12"/>
  <c r="E25" i="12" s="1"/>
  <c r="E19" i="12" s="1"/>
  <c r="E18" i="12" s="1"/>
  <c r="E16" i="12" s="1"/>
  <c r="E10" i="12" s="1"/>
  <c r="T25" i="12"/>
  <c r="U25" i="12" s="1"/>
  <c r="S25" i="12"/>
  <c r="R25" i="12"/>
  <c r="P25" i="12"/>
  <c r="Q25" i="12" s="1"/>
  <c r="O25" i="12"/>
  <c r="M25" i="12"/>
  <c r="L25" i="12"/>
  <c r="N25" i="12" s="1"/>
  <c r="K25" i="12"/>
  <c r="I25" i="12"/>
  <c r="H25" i="12"/>
  <c r="J25" i="12" s="1"/>
  <c r="F25" i="12"/>
  <c r="U24" i="12"/>
  <c r="Q24" i="12"/>
  <c r="N24" i="12"/>
  <c r="J24" i="12"/>
  <c r="F24" i="12"/>
  <c r="E24" i="12"/>
  <c r="G24" i="12" s="1"/>
  <c r="U23" i="12"/>
  <c r="Q23" i="12"/>
  <c r="N23" i="12"/>
  <c r="J23" i="12"/>
  <c r="F23" i="12"/>
  <c r="G23" i="12" s="1"/>
  <c r="E23" i="12"/>
  <c r="U22" i="12"/>
  <c r="Q22" i="12"/>
  <c r="N22" i="12"/>
  <c r="J22" i="12"/>
  <c r="F22" i="12"/>
  <c r="E22" i="12"/>
  <c r="G22" i="12" s="1"/>
  <c r="U21" i="12"/>
  <c r="Q21" i="12"/>
  <c r="N21" i="12"/>
  <c r="J21" i="12"/>
  <c r="F21" i="12"/>
  <c r="G21" i="12" s="1"/>
  <c r="E21" i="12"/>
  <c r="T20" i="12"/>
  <c r="S20" i="12"/>
  <c r="U20" i="12" s="1"/>
  <c r="R20" i="12"/>
  <c r="P20" i="12"/>
  <c r="O20" i="12"/>
  <c r="Q20" i="12" s="1"/>
  <c r="M20" i="12"/>
  <c r="N20" i="12" s="1"/>
  <c r="L20" i="12"/>
  <c r="K20" i="12"/>
  <c r="I20" i="12"/>
  <c r="J20" i="12" s="1"/>
  <c r="H20" i="12"/>
  <c r="F20" i="12"/>
  <c r="E20" i="12"/>
  <c r="G20" i="12" s="1"/>
  <c r="T19" i="12"/>
  <c r="U19" i="12" s="1"/>
  <c r="S19" i="12"/>
  <c r="V192" i="12" s="1"/>
  <c r="R19" i="12"/>
  <c r="P19" i="12"/>
  <c r="Q19" i="12" s="1"/>
  <c r="O19" i="12"/>
  <c r="M19" i="12"/>
  <c r="L19" i="12"/>
  <c r="N19" i="12" s="1"/>
  <c r="K19" i="12"/>
  <c r="I19" i="12"/>
  <c r="H19" i="12"/>
  <c r="J19" i="12" s="1"/>
  <c r="F19" i="12"/>
  <c r="G19" i="12" s="1"/>
  <c r="S18" i="12"/>
  <c r="O18" i="12"/>
  <c r="M18" i="12"/>
  <c r="K18" i="12"/>
  <c r="I18" i="12"/>
  <c r="J18" i="12" s="1"/>
  <c r="U17" i="12"/>
  <c r="Q17" i="12"/>
  <c r="N17" i="12"/>
  <c r="J17" i="12"/>
  <c r="F17" i="12"/>
  <c r="G17" i="12" s="1"/>
  <c r="E17" i="12"/>
  <c r="S16" i="12"/>
  <c r="O16" i="12"/>
  <c r="M16" i="12"/>
  <c r="N16" i="12" s="1"/>
  <c r="K16" i="12"/>
  <c r="I16" i="12"/>
  <c r="J16" i="12" s="1"/>
  <c r="U15" i="12"/>
  <c r="Q15" i="12"/>
  <c r="N15" i="12"/>
  <c r="J15" i="12"/>
  <c r="F15" i="12"/>
  <c r="G15" i="12" s="1"/>
  <c r="E15" i="12"/>
  <c r="U14" i="12"/>
  <c r="Q14" i="12"/>
  <c r="N14" i="12"/>
  <c r="J14" i="12"/>
  <c r="F14" i="12"/>
  <c r="E14" i="12"/>
  <c r="G14" i="12" s="1"/>
  <c r="U13" i="12"/>
  <c r="Q13" i="12"/>
  <c r="N13" i="12"/>
  <c r="J13" i="12"/>
  <c r="F13" i="12"/>
  <c r="G13" i="12" s="1"/>
  <c r="E13" i="12"/>
  <c r="U12" i="12"/>
  <c r="Q12" i="12"/>
  <c r="N12" i="12"/>
  <c r="J12" i="12"/>
  <c r="F12" i="12"/>
  <c r="E12" i="12"/>
  <c r="G12" i="12" s="1"/>
  <c r="T11" i="12"/>
  <c r="U11" i="12" s="1"/>
  <c r="S11" i="12"/>
  <c r="R11" i="12"/>
  <c r="P11" i="12"/>
  <c r="Q11" i="12" s="1"/>
  <c r="O11" i="12"/>
  <c r="M11" i="12"/>
  <c r="L11" i="12"/>
  <c r="N11" i="12" s="1"/>
  <c r="K11" i="12"/>
  <c r="I11" i="12"/>
  <c r="H11" i="12"/>
  <c r="J11" i="12" s="1"/>
  <c r="F11" i="12"/>
  <c r="G11" i="12" s="1"/>
  <c r="E11" i="12"/>
  <c r="S10" i="12"/>
  <c r="O10" i="12"/>
  <c r="M10" i="12"/>
  <c r="K10" i="12"/>
  <c r="K9" i="12" s="1"/>
  <c r="I10" i="12"/>
  <c r="J10" i="12" s="1"/>
  <c r="U8" i="12"/>
  <c r="Q8" i="12"/>
  <c r="N8" i="12"/>
  <c r="J8" i="12"/>
  <c r="F8" i="12"/>
  <c r="E8" i="12"/>
  <c r="N10" i="12" l="1"/>
  <c r="N18" i="12"/>
  <c r="G25" i="12"/>
  <c r="N32" i="12"/>
  <c r="G8" i="12"/>
  <c r="G26" i="12"/>
  <c r="G30" i="12"/>
  <c r="J33" i="12"/>
  <c r="N33" i="12"/>
  <c r="G34" i="12"/>
  <c r="G46" i="12"/>
  <c r="G66" i="12"/>
  <c r="F65" i="12"/>
  <c r="F32" i="12"/>
  <c r="P32" i="12"/>
  <c r="T32" i="12"/>
  <c r="F36" i="12"/>
  <c r="G36" i="12" s="1"/>
  <c r="J76" i="12"/>
  <c r="N76" i="12"/>
  <c r="G77" i="12"/>
  <c r="E123" i="12"/>
  <c r="G123" i="12" s="1"/>
  <c r="I123" i="12"/>
  <c r="J123" i="12" s="1"/>
  <c r="M123" i="12"/>
  <c r="N123" i="12" s="1"/>
  <c r="O123" i="12"/>
  <c r="O74" i="12" s="1"/>
  <c r="O9" i="12" s="1"/>
  <c r="U124" i="12"/>
  <c r="Q174" i="12"/>
  <c r="F69" i="12"/>
  <c r="G69" i="12" s="1"/>
  <c r="F75" i="12"/>
  <c r="P75" i="12"/>
  <c r="T75" i="12"/>
  <c r="Q128" i="12"/>
  <c r="G178" i="12"/>
  <c r="F149" i="12"/>
  <c r="F163" i="12"/>
  <c r="G163" i="12" s="1"/>
  <c r="I174" i="12"/>
  <c r="M174" i="12"/>
  <c r="O174" i="12"/>
  <c r="O128" i="12" s="1"/>
  <c r="S174" i="12"/>
  <c r="S128" i="12" s="1"/>
  <c r="S74" i="12" s="1"/>
  <c r="S9" i="12" s="1"/>
  <c r="F175" i="12"/>
  <c r="F177" i="12"/>
  <c r="G177" i="12" s="1"/>
  <c r="H177" i="12"/>
  <c r="J177" i="12" s="1"/>
  <c r="L177" i="12"/>
  <c r="L74" i="12" s="1"/>
  <c r="L9" i="12" s="1"/>
  <c r="P177" i="12"/>
  <c r="Q177" i="12" s="1"/>
  <c r="T177" i="12"/>
  <c r="U177" i="12" s="1"/>
  <c r="E178" i="12"/>
  <c r="E177" i="12" s="1"/>
  <c r="E74" i="12" s="1"/>
  <c r="E9" i="12" s="1"/>
  <c r="G175" i="12" l="1"/>
  <c r="F174" i="12"/>
  <c r="G174" i="12" s="1"/>
  <c r="J174" i="12"/>
  <c r="I128" i="12"/>
  <c r="J128" i="12" s="1"/>
  <c r="G149" i="12"/>
  <c r="F147" i="12"/>
  <c r="U128" i="12"/>
  <c r="U75" i="12"/>
  <c r="T74" i="12"/>
  <c r="U74" i="12" s="1"/>
  <c r="G75" i="12"/>
  <c r="I74" i="12"/>
  <c r="N177" i="12"/>
  <c r="U174" i="12"/>
  <c r="H74" i="12"/>
  <c r="H9" i="12" s="1"/>
  <c r="P18" i="12"/>
  <c r="Q32" i="12"/>
  <c r="G65" i="12"/>
  <c r="F59" i="12"/>
  <c r="G59" i="12" s="1"/>
  <c r="N174" i="12"/>
  <c r="M128" i="12"/>
  <c r="Q75" i="12"/>
  <c r="P74" i="12"/>
  <c r="Q74" i="12" s="1"/>
  <c r="T18" i="12"/>
  <c r="U32" i="12"/>
  <c r="F18" i="12"/>
  <c r="G32" i="12"/>
  <c r="Q123" i="12"/>
  <c r="G18" i="12" l="1"/>
  <c r="F16" i="12"/>
  <c r="T16" i="12"/>
  <c r="U18" i="12"/>
  <c r="P16" i="12"/>
  <c r="Q18" i="12"/>
  <c r="J74" i="12"/>
  <c r="I9" i="12"/>
  <c r="J9" i="12" s="1"/>
  <c r="G147" i="12"/>
  <c r="F128" i="12"/>
  <c r="N128" i="12"/>
  <c r="M74" i="12"/>
  <c r="N74" i="12" l="1"/>
  <c r="M9" i="12"/>
  <c r="N9" i="12" s="1"/>
  <c r="G128" i="12"/>
  <c r="F74" i="12"/>
  <c r="G74" i="12" s="1"/>
  <c r="F10" i="12"/>
  <c r="G16" i="12"/>
  <c r="P10" i="12"/>
  <c r="Q16" i="12"/>
  <c r="T10" i="12"/>
  <c r="U16" i="12"/>
  <c r="U10" i="12" l="1"/>
  <c r="T9" i="12"/>
  <c r="U9" i="12" s="1"/>
  <c r="Q10" i="12"/>
  <c r="P9" i="12"/>
  <c r="Q9" i="12" s="1"/>
  <c r="F9" i="12"/>
  <c r="G9" i="12" s="1"/>
  <c r="G10" i="12"/>
  <c r="D19" i="4" l="1"/>
  <c r="S14" i="3" l="1"/>
  <c r="S13" i="3"/>
  <c r="P13" i="3"/>
  <c r="M13" i="3"/>
  <c r="L13" i="3"/>
  <c r="K13" i="3"/>
  <c r="D13" i="3"/>
  <c r="S12" i="3"/>
  <c r="P12" i="3"/>
  <c r="M12" i="3"/>
  <c r="L12" i="3"/>
  <c r="K12" i="3"/>
  <c r="D12" i="3"/>
  <c r="S11" i="3"/>
  <c r="P11" i="3"/>
  <c r="M11" i="3"/>
  <c r="L11" i="3"/>
  <c r="K11" i="3"/>
  <c r="D11" i="3"/>
  <c r="P10" i="3"/>
  <c r="M10" i="3"/>
  <c r="L10" i="3"/>
  <c r="K10" i="3"/>
  <c r="D10" i="3"/>
  <c r="P9" i="3"/>
  <c r="M9" i="3"/>
  <c r="L9" i="3"/>
  <c r="K9" i="3"/>
  <c r="D9" i="3"/>
  <c r="S8" i="3"/>
  <c r="P8" i="3"/>
  <c r="M8" i="3"/>
  <c r="L8" i="3"/>
  <c r="K8" i="3"/>
  <c r="D8" i="3"/>
  <c r="P7" i="3"/>
  <c r="M7" i="3"/>
  <c r="L7" i="3"/>
  <c r="K7" i="3"/>
  <c r="S6" i="3"/>
  <c r="O6" i="3"/>
  <c r="O14" i="3" s="1"/>
  <c r="N6" i="3"/>
  <c r="N14" i="3" s="1"/>
  <c r="J6" i="3"/>
  <c r="M6" i="3" s="1"/>
  <c r="I6" i="3"/>
  <c r="I14" i="3" s="1"/>
  <c r="H6" i="3"/>
  <c r="K6" i="3" s="1"/>
  <c r="G6" i="3"/>
  <c r="G14" i="3" s="1"/>
  <c r="F6" i="3"/>
  <c r="F14" i="3" s="1"/>
  <c r="E6" i="3"/>
  <c r="E14" i="3" s="1"/>
  <c r="C6" i="3"/>
  <c r="C14" i="3" s="1"/>
  <c r="B6" i="3"/>
  <c r="B14" i="3" s="1"/>
  <c r="L14" i="3" l="1"/>
  <c r="D14" i="3"/>
  <c r="P14" i="3"/>
  <c r="D6" i="3"/>
  <c r="L6" i="3"/>
  <c r="P6" i="3"/>
  <c r="H14" i="3"/>
  <c r="K14" i="3" s="1"/>
  <c r="J14" i="3"/>
  <c r="M14" i="3" s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5" i="4"/>
</calcChain>
</file>

<file path=xl/comments1.xml><?xml version="1.0" encoding="utf-8"?>
<comments xmlns="http://schemas.openxmlformats.org/spreadsheetml/2006/main">
  <authors>
    <author>Ведущий Бухгалтер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Красулина Галина Юрьевна:</t>
        </r>
        <r>
          <rPr>
            <sz val="9"/>
            <color indexed="81"/>
            <rFont val="Tahoma"/>
            <charset val="1"/>
          </rPr>
          <t xml:space="preserve">
Данные на начало года исправила в соответствии с нашей формой за прошлый год.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Красулина Галина Юрьевна:
</t>
        </r>
        <r>
          <rPr>
            <sz val="9"/>
            <color indexed="81"/>
            <rFont val="Tahoma"/>
            <family val="2"/>
            <charset val="204"/>
          </rPr>
          <t>Данные на начало года исправила в соответствии с нашей формой за прошлый год.</t>
        </r>
      </text>
    </commen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Красулина Галина Юрьевна:</t>
        </r>
        <r>
          <rPr>
            <sz val="9"/>
            <color indexed="81"/>
            <rFont val="Tahoma"/>
            <family val="2"/>
            <charset val="204"/>
          </rPr>
          <t xml:space="preserve">
Данные на начало года исправила в соответствии с нашей формой за прошлый год.</t>
        </r>
      </text>
    </comment>
  </commentList>
</comments>
</file>

<file path=xl/sharedStrings.xml><?xml version="1.0" encoding="utf-8"?>
<sst xmlns="http://schemas.openxmlformats.org/spreadsheetml/2006/main" count="772" uniqueCount="476">
  <si>
    <t xml:space="preserve">ОТЧЕТ </t>
  </si>
  <si>
    <t xml:space="preserve">о результатах деятельности федерального государственного учреждения, находящегося в ведении </t>
  </si>
  <si>
    <t xml:space="preserve">Министерства образования и науки Российской федерации, и об использовании закрепленного за ним </t>
  </si>
  <si>
    <t>коды</t>
  </si>
  <si>
    <t>Форма КФД</t>
  </si>
  <si>
    <t>Дата</t>
  </si>
  <si>
    <t>Код по ОКПО</t>
  </si>
  <si>
    <t>Идентификационный номер Налогоплательщика (ИНН)</t>
  </si>
  <si>
    <t>Код причины постановки на учет учреждения (КПП)</t>
  </si>
  <si>
    <t xml:space="preserve">Единицы измерения показателей: тысячи рублей </t>
  </si>
  <si>
    <t>по ОКЕИ</t>
  </si>
  <si>
    <t>Наименование органа, осуществляющего функции и полномочия учредителя</t>
  </si>
  <si>
    <t>Адрес фактического местонахождения федерального государственного учреждения</t>
  </si>
  <si>
    <t>№ п/п</t>
  </si>
  <si>
    <t>Наименование услуги/работы</t>
  </si>
  <si>
    <t>Категории потребителей услуги (работы)</t>
  </si>
  <si>
    <t>Единицы измерения показателя объема (содержания) услуги (работы)</t>
  </si>
  <si>
    <t>Реализация основных профессиональных программ высшего образования - программ бакалавриата</t>
  </si>
  <si>
    <t>физические лица</t>
  </si>
  <si>
    <t>Человек</t>
  </si>
  <si>
    <t>Реализация основных профессиональных программ высшего образования - программ специалитета</t>
  </si>
  <si>
    <t>Реализация дополнительных общеобразовательных программ</t>
  </si>
  <si>
    <t>Проведение научно-ислледовательских работ (фундаментальных научных исследований, прикладных научных исследований и экспериментальных разработок)</t>
  </si>
  <si>
    <t>юридические лица</t>
  </si>
  <si>
    <t>Штука</t>
  </si>
  <si>
    <t>Организация проведения общественно-значимых мероприятий в сфере образования, науки и молодежной политики</t>
  </si>
  <si>
    <t>Наименование документа</t>
  </si>
  <si>
    <t>Номер документа</t>
  </si>
  <si>
    <t>Дата выдачи</t>
  </si>
  <si>
    <t>Срок действия</t>
  </si>
  <si>
    <t>Наименование показателя</t>
  </si>
  <si>
    <t>Основной персонал</t>
  </si>
  <si>
    <t>Административно-управленческий персонал</t>
  </si>
  <si>
    <t>Вспомогательный персонал</t>
  </si>
  <si>
    <t>Имеют высшее образование</t>
  </si>
  <si>
    <t>Имеют ученую степень</t>
  </si>
  <si>
    <t>Имеют ученое звание</t>
  </si>
  <si>
    <t>1. Общие данные</t>
  </si>
  <si>
    <t>На начало отчетного года, тыс. руб.</t>
  </si>
  <si>
    <t>На конец отчетного года, тыс. руб.</t>
  </si>
  <si>
    <t>В % к предыдущему отчетному периоду</t>
  </si>
  <si>
    <t>1.</t>
  </si>
  <si>
    <t>Нефинансовые активы, всего:</t>
  </si>
  <si>
    <t>1.1.</t>
  </si>
  <si>
    <t>1.2.</t>
  </si>
  <si>
    <t>1.3.</t>
  </si>
  <si>
    <t>1.4.</t>
  </si>
  <si>
    <t>2.</t>
  </si>
  <si>
    <t>Финансовые активы, всего:</t>
  </si>
  <si>
    <t>2.1.</t>
  </si>
  <si>
    <t>2.2.</t>
  </si>
  <si>
    <t>2.3.</t>
  </si>
  <si>
    <t>2.4.</t>
  </si>
  <si>
    <t>2.5.</t>
  </si>
  <si>
    <t>2.6.</t>
  </si>
  <si>
    <t>3.</t>
  </si>
  <si>
    <t>Обязательства, всего:</t>
  </si>
  <si>
    <t>3.1.</t>
  </si>
  <si>
    <t>3.2.</t>
  </si>
  <si>
    <t>3.3.</t>
  </si>
  <si>
    <t>На начало отчетного года</t>
  </si>
  <si>
    <t>На конец отчетного периода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</si>
  <si>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</si>
  <si>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аренду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</si>
  <si>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</si>
  <si>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4.</t>
  </si>
  <si>
    <t>Общая балансовая (остаточная) стоимость движимого федерального имущества, находящегося у учреждения на праве оперативного управления (тыс. руб.) &lt;*&gt;</t>
  </si>
  <si>
    <t>5.</t>
  </si>
  <si>
    <t>Общая балансовая (остаточная) стоимость движимого федерального имущества, находящегося у учреждения на праве оперативного управления, и переданного в аренду (тыс. руб.) &lt;*&gt;</t>
  </si>
  <si>
    <t>6.</t>
  </si>
  <si>
    <t>Общая балансовая (остаточная) стоимость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</si>
  <si>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7.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</si>
  <si>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(тыс. руб.) &lt;*&gt;</t>
  </si>
  <si>
    <t>8.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</si>
  <si>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аренду (тыс. руб.) &lt;*&gt;</t>
  </si>
  <si>
    <t>9.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</si>
  <si>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</si>
  <si>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10.</t>
  </si>
  <si>
    <t>Общая площадь объектов недвижимого федерального имущества, находящегося у учреждения на праве оперативного управления (квадратные метры - (далее - кв. м))</t>
  </si>
  <si>
    <t>11.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</si>
  <si>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аренду (кв. м)</t>
  </si>
  <si>
    <t>12.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</si>
  <si>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безвозмездное пользование (кв. м)</t>
  </si>
  <si>
    <t>13.</t>
  </si>
  <si>
    <t>Общая площадь объектов недвижимого имущества, арендуемых учреждением (кв. м) или находящихся в безвозмездном пользовании</t>
  </si>
  <si>
    <t>14.</t>
  </si>
  <si>
    <t>Количество объектов недвижимого федерального имущества, находящегося у учреждения на праве оперативного управления (штук)</t>
  </si>
  <si>
    <t>15.</t>
  </si>
  <si>
    <t>Общая балансовая (остаточная)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 &lt;*&gt;</t>
  </si>
  <si>
    <t>16.</t>
  </si>
  <si>
    <t>Общая балансовая (остаточная)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 &lt;*&gt;</t>
  </si>
  <si>
    <t>17.</t>
  </si>
  <si>
    <t>Объем средств, полученных в отчетном году от распоряжения в установленном порядке федеральным имуществом, находящимся у учреждения на праве оперативного управления (тыс. руб.)</t>
  </si>
  <si>
    <t>III.  Об использовании имущества, закрепленного за учреждением</t>
  </si>
  <si>
    <t>Руководитель подразделения</t>
  </si>
  <si>
    <t>Руководитель финансовой службы</t>
  </si>
  <si>
    <t>(ниаменование структурного подразделения)</t>
  </si>
  <si>
    <t>Код строки</t>
  </si>
  <si>
    <t>120</t>
  </si>
  <si>
    <t>130</t>
  </si>
  <si>
    <t>140</t>
  </si>
  <si>
    <t>150</t>
  </si>
  <si>
    <t>180</t>
  </si>
  <si>
    <t>410</t>
  </si>
  <si>
    <t>420</t>
  </si>
  <si>
    <t>440</t>
  </si>
  <si>
    <t>111</t>
  </si>
  <si>
    <t>112</t>
  </si>
  <si>
    <t>113</t>
  </si>
  <si>
    <t>119</t>
  </si>
  <si>
    <t>131</t>
  </si>
  <si>
    <t>300</t>
  </si>
  <si>
    <t>320</t>
  </si>
  <si>
    <t>321</t>
  </si>
  <si>
    <t>340</t>
  </si>
  <si>
    <t>350</t>
  </si>
  <si>
    <t>360</t>
  </si>
  <si>
    <t>831</t>
  </si>
  <si>
    <t>850</t>
  </si>
  <si>
    <t>851</t>
  </si>
  <si>
    <t>852</t>
  </si>
  <si>
    <t>853</t>
  </si>
  <si>
    <t>862</t>
  </si>
  <si>
    <t>400</t>
  </si>
  <si>
    <t>406</t>
  </si>
  <si>
    <t>407</t>
  </si>
  <si>
    <t>241</t>
  </si>
  <si>
    <t>243</t>
  </si>
  <si>
    <t>244</t>
  </si>
  <si>
    <t>510</t>
  </si>
  <si>
    <t>810</t>
  </si>
  <si>
    <t>4.1.</t>
  </si>
  <si>
    <t>5.1.</t>
  </si>
  <si>
    <t>6.1.</t>
  </si>
  <si>
    <t>7.1.</t>
  </si>
  <si>
    <t>8.1.</t>
  </si>
  <si>
    <t>9.1.</t>
  </si>
  <si>
    <t>15.1.</t>
  </si>
  <si>
    <t>16.1.</t>
  </si>
  <si>
    <t>Итого</t>
  </si>
  <si>
    <t>Общая сумма выставленных требований к возмещению ущерба по недостачам и хищениям материальных ценностей, денежных средств, а также от порчи материальных ценностей, тыс. руб</t>
  </si>
  <si>
    <t>Причины образования дебиторской задолженности, нереальной к взысканию</t>
  </si>
  <si>
    <t>Причины образования просроченной кредиторской задолженности</t>
  </si>
  <si>
    <t>Прочие доходы</t>
  </si>
  <si>
    <t>%</t>
  </si>
  <si>
    <t xml:space="preserve">Количество ставок по штатному расписанию </t>
  </si>
  <si>
    <t>На начало года, ед</t>
  </si>
  <si>
    <t>На конец года, ед</t>
  </si>
  <si>
    <t>Изменение, %</t>
  </si>
  <si>
    <t>На начало отчетного периода</t>
  </si>
  <si>
    <t xml:space="preserve">Квалификация сотрудников учреждения </t>
  </si>
  <si>
    <t>Среднегодовая (среднесписочная) численность работников списочного составас учетом внешних совместителей учреждения, чел</t>
  </si>
  <si>
    <t>За год, предшествующий отчетному</t>
  </si>
  <si>
    <t>За отчетный год</t>
  </si>
  <si>
    <t xml:space="preserve">Средняя заработная плата сотрудников учреждения, тыс. руб. </t>
  </si>
  <si>
    <t>Пояснения</t>
  </si>
  <si>
    <t>1.5. Сведения о численности работников учреждения</t>
  </si>
  <si>
    <t>Вид деятельности</t>
  </si>
  <si>
    <t>1.1. Основные виды деятельности учреждения, которые учреждение вправе осуществлять в соответствии с его учредительными документами:</t>
  </si>
  <si>
    <t>I. Общие сведения о федеральном государственном учреждении</t>
  </si>
  <si>
    <t>1.3. Перечень услуг (работ), которые фактически оказывались учреждением потребителям за плату в случаях, предусмотренных нормативными правовыми актами, с указанием потребителей указанных услуг (работ):</t>
  </si>
  <si>
    <t>1.4. Перечень разрешительных документов, на основании которых учреждение осуществляет деятельность (в случае, если виды деятельности учреждения, предусмотренные его учредительными документами, могут осуществляться только на основании специальных разрешений (лицензий):</t>
  </si>
  <si>
    <t>1.2. Иные виды деятельности, которые учреждение вправе осуществлять в соответствии с его учредительными документами:</t>
  </si>
  <si>
    <t xml:space="preserve">        педагогические работники</t>
  </si>
  <si>
    <t xml:space="preserve">       профессорско-преподавательский состав</t>
  </si>
  <si>
    <t xml:space="preserve">       научные работники</t>
  </si>
  <si>
    <t xml:space="preserve">                  - из них научные сотрудники</t>
  </si>
  <si>
    <t>II. Результаты деятельности учреждения</t>
  </si>
  <si>
    <t xml:space="preserve">    недвижимое имущество, всего:</t>
  </si>
  <si>
    <t xml:space="preserve">    остаточная стоимость</t>
  </si>
  <si>
    <t xml:space="preserve">    особо ценное движимое имущество, всего:</t>
  </si>
  <si>
    <t xml:space="preserve">    денежные средства учреждения, всего</t>
  </si>
  <si>
    <t xml:space="preserve">    денежные средства учреждения на счетах</t>
  </si>
  <si>
    <t xml:space="preserve">    денежные средства учреждения, размещенные на депозиты в кредитной организации</t>
  </si>
  <si>
    <t xml:space="preserve">    иные финансовые инструменты</t>
  </si>
  <si>
    <t xml:space="preserve">    дебиторская задолженность по доходам</t>
  </si>
  <si>
    <t xml:space="preserve">    дебиторская задолженность по расходам</t>
  </si>
  <si>
    <t xml:space="preserve">    долговые обязательства</t>
  </si>
  <si>
    <t xml:space="preserve">    кредиторская задолженность:</t>
  </si>
  <si>
    <t xml:space="preserve">    просроченная кредиторская задолженность</t>
  </si>
  <si>
    <t>2.4.1. Сведения о возвратах остатков субсидий и расходов прошлых лет</t>
  </si>
  <si>
    <t>Код аналитики</t>
  </si>
  <si>
    <t>Произведено возвратов (тыс. руб.)</t>
  </si>
  <si>
    <t>итого</t>
  </si>
  <si>
    <t>Возвращено остатков субсидий прошлых лет, всего:</t>
  </si>
  <si>
    <t>из них по кодам аналитики:</t>
  </si>
  <si>
    <t>Возвращено расходов прошлых лет, всего:</t>
  </si>
  <si>
    <t>Поступления на счета бюджетов</t>
  </si>
  <si>
    <t>Организационно-правовая форма</t>
  </si>
  <si>
    <t>Наименование</t>
  </si>
  <si>
    <t>Фактическое местонахождение</t>
  </si>
  <si>
    <t>ИНН</t>
  </si>
  <si>
    <t>ОГРН</t>
  </si>
  <si>
    <t>Основной вид деятельности</t>
  </si>
  <si>
    <t>Величина участия</t>
  </si>
  <si>
    <t>тыс. руб.</t>
  </si>
  <si>
    <t>2.5. Сведения об участии учреждения в качестве учредителя или участника некоммерческих и (или) коммерческих организаций.</t>
  </si>
  <si>
    <t>Общая балансовая стоимость недвижимого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</si>
  <si>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недвижимого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</si>
  <si>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недвижимого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</si>
  <si>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недвижимого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</si>
  <si>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балансовая стоимость 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</si>
  <si>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</si>
  <si>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</si>
  <si>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</si>
  <si>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особо ценного движимого имущества, находящегося у учреждения на праве оперативного управления (тыс. руб.)</t>
  </si>
  <si>
    <t>Общая балансовая стоимость особо ценного 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</si>
  <si>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особо ценного 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</si>
  <si>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особо ценного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</si>
  <si>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особо ценного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</si>
  <si>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площадь объектов недвижимого имущества, находящегося у учреждения на праве оперативного управления (квадратные метры (далее - кв. м)</t>
  </si>
  <si>
    <t>Общая площадь объектов недвижимого имущества, находящегося у учреждения на праве оперативного управления, и переданного в аренду (кв. м)</t>
  </si>
  <si>
    <t>Общая площадь объектов недвижимого имущества, находящегося у учреждения на праве оперативного управления, и переданного в безвозмездное пользование (кв. м)</t>
  </si>
  <si>
    <t>Количество объектов недвижимого имущества, находящегося у учреждения на праве оперативного управления (штук)</t>
  </si>
  <si>
    <t>Общая балансовая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</t>
  </si>
  <si>
    <t>Общая остаточная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</t>
  </si>
  <si>
    <t>Общая балансовая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</t>
  </si>
  <si>
    <t>Общая остаточная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</si>
  <si>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 (тыс. руб.)</t>
  </si>
  <si>
    <t>III. Об использовании имущества, закрепленного за учреждением</t>
  </si>
  <si>
    <t>Реализация образовательных программ высшего образования</t>
  </si>
  <si>
    <t>Реализация дополнительных профессиональных программ</t>
  </si>
  <si>
    <t>Институт технологий (филиал) ДГТУ в г. Волгодонске</t>
  </si>
  <si>
    <t>Министерство науки и высшего образования Российской федерации</t>
  </si>
  <si>
    <t>И.В. Столяр</t>
  </si>
  <si>
    <t>Научная (научно-исследовательская) деятельность</t>
  </si>
  <si>
    <t>лицензия</t>
  </si>
  <si>
    <t>серии 90Л01 №0000875 рег №0793</t>
  </si>
  <si>
    <t>бессрочная</t>
  </si>
  <si>
    <t>серии 90Л01 №0008944 рег №1912</t>
  </si>
  <si>
    <t>серии 90Л01 №0009284 рег №2245</t>
  </si>
  <si>
    <t>347386, Ростовская область, г. Волгодонск, пр-кт Мира 16</t>
  </si>
  <si>
    <t>Код по бюджетной классификации Российской Федерации</t>
  </si>
  <si>
    <t>Аналитический код</t>
  </si>
  <si>
    <t>Объем финансового обеспечения, руб. (с точностью до двух знаков после запятой -0,00)</t>
  </si>
  <si>
    <t>в том числе:</t>
  </si>
  <si>
    <t>Всего</t>
  </si>
  <si>
    <t>Субсидии на выполнение государственного задания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</si>
  <si>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</si>
  <si>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</si>
  <si>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</si>
  <si>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</si>
  <si>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приносящей доход деятельности</t>
  </si>
  <si>
    <t>Остаток средств на начало текущего финансового года</t>
  </si>
  <si>
    <t>x</t>
  </si>
  <si>
    <t>Остаток средств на конец текущего финансового года</t>
  </si>
  <si>
    <t xml:space="preserve">    доходы от оказания услуг, работ, компенсации затрат учреждений, всего</t>
  </si>
  <si>
    <t xml:space="preserve">        в том числе: от образовательной деятельности</t>
  </si>
  <si>
    <t xml:space="preserve">            в том числе: от реализации основных общеобразовательных программ</t>
  </si>
  <si>
    <t xml:space="preserve">                в том числе: от реализации образовательных программ дошкольного образования</t>
  </si>
  <si>
    <t xml:space="preserve">                от реализации образовательных программ начального общего образования</t>
  </si>
  <si>
    <t xml:space="preserve">                от реализации образовательных программ основного общего образования</t>
  </si>
  <si>
    <t xml:space="preserve">                от реализации образовательных программ среднего общего образования</t>
  </si>
  <si>
    <t xml:space="preserve">            от реализации основных профессиональных образовательных программ</t>
  </si>
  <si>
    <t xml:space="preserve">                в том числе: от реализации образовательных программ среднего профессионального образования</t>
  </si>
  <si>
    <t xml:space="preserve">                от реализации образовательных программ высшего образования</t>
  </si>
  <si>
    <t xml:space="preserve">            от реализации основных программ профессионального обучения</t>
  </si>
  <si>
    <t xml:space="preserve">            от реализации дополнительных образовательных программ</t>
  </si>
  <si>
    <t xml:space="preserve">                в том числе: от реализации дополнительных общеобразовательных программ</t>
  </si>
  <si>
    <t xml:space="preserve">                от реализации дополнительных профессиональных программ</t>
  </si>
  <si>
    <t xml:space="preserve">        от научной (научно - исследовательской) деятельности</t>
  </si>
  <si>
    <t xml:space="preserve">            в том числе: от научных исследований и разработок</t>
  </si>
  <si>
    <t xml:space="preserve">                в том числе: от фундаментальных исследований</t>
  </si>
  <si>
    <t xml:space="preserve">                от прикладных исследований</t>
  </si>
  <si>
    <t xml:space="preserve">            от научно-технических услуг</t>
  </si>
  <si>
    <t xml:space="preserve">                из них: от разработки научно-проектной и проектной документации</t>
  </si>
  <si>
    <t xml:space="preserve">            от реализации товаров, работ, услуг производственного  характера</t>
  </si>
  <si>
    <t xml:space="preserve">             от иной научной (научно-исследовательской) деятельности</t>
  </si>
  <si>
    <t xml:space="preserve">        от проектно-изыскательских работ</t>
  </si>
  <si>
    <t xml:space="preserve">        от прочих видов деятельности</t>
  </si>
  <si>
    <t xml:space="preserve">            из них: от подготовки научных кадров (в докторантуре)</t>
  </si>
  <si>
    <t xml:space="preserve">    доходы от штрафов, пеней, иных сумм принудительного изъятия, всего</t>
  </si>
  <si>
    <t xml:space="preserve">    безвозмездные денежные поступления, всего</t>
  </si>
  <si>
    <t xml:space="preserve">    прочие доходы, всего</t>
  </si>
  <si>
    <t>х</t>
  </si>
  <si>
    <t xml:space="preserve">    доходы от операций с активами, всего</t>
  </si>
  <si>
    <t xml:space="preserve">    прочие поступления, всего</t>
  </si>
  <si>
    <t xml:space="preserve">    в том числе:на выплаты персоналу, всего</t>
  </si>
  <si>
    <t xml:space="preserve">        в том числе: оплата труда</t>
  </si>
  <si>
    <t xml:space="preserve">            в том числе: педагогических работников</t>
  </si>
  <si>
    <t xml:space="preserve">            профессорско-преподавательского состава</t>
  </si>
  <si>
    <t xml:space="preserve">            научных работников</t>
  </si>
  <si>
    <t xml:space="preserve">                из них: научных сотрудников </t>
  </si>
  <si>
    <t xml:space="preserve">            прочего основного персонала</t>
  </si>
  <si>
    <t xml:space="preserve">            административно-управленческого персонала</t>
  </si>
  <si>
    <t xml:space="preserve">            вспомогательного персонала</t>
  </si>
  <si>
    <t xml:space="preserve">        прочие выплаты персоналу, в том числе компенсационного характера</t>
  </si>
  <si>
    <t xml:space="preserve">        иные выплаты, за исключением фонда оплаты труда учреждения, для выполнения отдельных полномочий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</si>
  <si>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учреждений, всего</t>
  </si>
  <si>
    <t xml:space="preserve">        расходы на выплаты персоналу в сфере национальной безопасности, правоохранительной деятельности и обороны</t>
  </si>
  <si>
    <t xml:space="preserve">            в том числе: денежное довольствие военнослужащих и сотрудников, имеющих специальные звания</t>
  </si>
  <si>
    <t xml:space="preserve">            расходы на выплаты военнослужащим и сотрудникам, имеющим специальные звания, зависящие от размера денежного довольствия</t>
  </si>
  <si>
    <t>133</t>
  </si>
  <si>
    <t xml:space="preserve">            иные выплаты военнослужащим и сотрудникам, имеющим специальные звания</t>
  </si>
  <si>
    <t>134</t>
  </si>
  <si>
    <t xml:space="preserve">            страховые взносы на обязательное социальное страхование в части выплат персоналу, подлежащих обложению страховыми взносами</t>
  </si>
  <si>
    <t>139</t>
  </si>
  <si>
    <t xml:space="preserve">                в том числе: на оплату труда стажеров</t>
  </si>
  <si>
    <t xml:space="preserve">                на иные выплаты гражданским лицам (денежное содержание)</t>
  </si>
  <si>
    <t>21542</t>
  </si>
  <si>
    <t xml:space="preserve">    социальные и иные выплаты населению, всего</t>
  </si>
  <si>
    <t xml:space="preserve">        в том числе: социальные выплаты гражданам, кроме публичных нормативных социальных выплат</t>
  </si>
  <si>
    <t xml:space="preserve">            из них: пособия, компенсации и иные социальные выплаты гражданам, кроме публичных нормативных обязательств</t>
  </si>
  <si>
    <t xml:space="preserve">            приобретение товаров, работ, услуг в пользу граждан в целях их социального обеспечения</t>
  </si>
  <si>
    <t>323</t>
  </si>
  <si>
    <t xml:space="preserve">        выплата стипендий, осуществление иных расходов на социальную поддержку обучающихся за счет средств стипендиального фонда</t>
  </si>
  <si>
    <t xml:space="preserve">        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</si>
  <si>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 xml:space="preserve">        иные выплаты населению</t>
  </si>
  <si>
    <t xml:space="preserve">    уплата налогов, сборов и иных платежей, всего</t>
  </si>
  <si>
    <t xml:space="preserve">        из них: налог на имущество организаций и земельный налог</t>
  </si>
  <si>
    <t xml:space="preserve">        иные налоги (включаемые в состав расходов) в бюджеты бюджетной системы Российской Федерации, а также государственная пошлина</t>
  </si>
  <si>
    <t xml:space="preserve">        уплата штрафов (в том числе административных), пеней, иных платежей</t>
  </si>
  <si>
    <t xml:space="preserve">    безвозмездные перечисления организациям и физическим лицам, всего</t>
  </si>
  <si>
    <t xml:space="preserve">        из них: гранты, предоставляемые другим организациям и физическим лицам</t>
  </si>
  <si>
    <t xml:space="preserve">        взносы в международные организации</t>
  </si>
  <si>
    <t xml:space="preserve">        платежи в целях обеспечения реализации соглашений с правительствами иностранных государств и международными организациями</t>
  </si>
  <si>
    <t>863</t>
  </si>
  <si>
    <t xml:space="preserve">    прочие выплаты (кроме выплат на закупку товаров, работ, услуг)</t>
  </si>
  <si>
    <t xml:space="preserve">        из них: 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</si>
  <si>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    расходы на закупку товаров, работ, услуг, всего</t>
  </si>
  <si>
    <t xml:space="preserve">        в том числе: закупку научно-исследовательских и опытно-конструкторских работ</t>
  </si>
  <si>
    <t xml:space="preserve">            в том числе: прочие работы, услуги</t>
  </si>
  <si>
    <t>226</t>
  </si>
  <si>
    <t xml:space="preserve">            увеличение стоимости нематериальных активов</t>
  </si>
  <si>
    <t xml:space="preserve">            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</si>
  <si>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352</t>
  </si>
  <si>
    <t xml:space="preserve">            увеличение стоимости неисключительных прав на результаты интеллектуальной деятельности с определенным сроком полезного использования</t>
  </si>
  <si>
    <t>353</t>
  </si>
  <si>
    <t xml:space="preserve">        закупку товаров, работ, услуг в целях капитального ремонта государственного (муниципального) имущества</t>
  </si>
  <si>
    <t xml:space="preserve">            в том числе: транспортные услуги</t>
  </si>
  <si>
    <t>222</t>
  </si>
  <si>
    <t xml:space="preserve">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</si>
  <si>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</si>
  <si>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</si>
  <si>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</si>
  <si>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</si>
  <si>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 xml:space="preserve">            услуги, работы для целей капитальных вложений</t>
  </si>
  <si>
    <t>228</t>
  </si>
  <si>
    <t xml:space="preserve">            иные выплаты текущего характера физическим лицам</t>
  </si>
  <si>
    <t>296</t>
  </si>
  <si>
    <t xml:space="preserve">            иные выплаты текущего характера организациям</t>
  </si>
  <si>
    <t>297</t>
  </si>
  <si>
    <t xml:space="preserve">            увеличение стоимости основных средств</t>
  </si>
  <si>
    <t>310</t>
  </si>
  <si>
    <t xml:space="preserve">            увеличение стоимости строительных материалов</t>
  </si>
  <si>
    <t>344</t>
  </si>
  <si>
    <t xml:space="preserve">            увеличение стоимости прочих оборотных запасов (материалов)</t>
  </si>
  <si>
    <t>346</t>
  </si>
  <si>
    <t xml:space="preserve">        прочую закупку товаров, работ и услуг, всего</t>
  </si>
  <si>
    <t xml:space="preserve">            в том числе: прочие несоциальные выплаты персоналу в натуральной форме</t>
  </si>
  <si>
    <t>214</t>
  </si>
  <si>
    <t xml:space="preserve">               оплата работ, услуг</t>
  </si>
  <si>
    <t>220</t>
  </si>
  <si>
    <t xml:space="preserve">               услуги связи</t>
  </si>
  <si>
    <t>221</t>
  </si>
  <si>
    <t xml:space="preserve">               транспортные услуги</t>
  </si>
  <si>
    <t xml:space="preserve">               коммунальные услуги</t>
  </si>
  <si>
    <t>223</t>
  </si>
  <si>
    <t xml:space="preserve">               арендная плата за пользование имуществом (за исключением земельных участков и других обособленных природных объектов)</t>
  </si>
  <si>
    <t xml:space="preserve">               работы, услуги по содержанию имущества</t>
  </si>
  <si>
    <t xml:space="preserve">               прочие работы, услуги</t>
  </si>
  <si>
    <t xml:space="preserve">               страхование</t>
  </si>
  <si>
    <t>227</t>
  </si>
  <si>
    <t xml:space="preserve">               услуги, работы для целей капитальных вложений</t>
  </si>
  <si>
    <t xml:space="preserve">               арендная плата за пользование земельными участками и другими обособленными природными объектами</t>
  </si>
  <si>
    <t>229</t>
  </si>
  <si>
    <t xml:space="preserve">               социальные компенсации персоналу в натуральной форме</t>
  </si>
  <si>
    <t>267</t>
  </si>
  <si>
    <t xml:space="preserve">              увеличение стоимости основных средств</t>
  </si>
  <si>
    <t xml:space="preserve">              увеличение стоимости нематериальных активов</t>
  </si>
  <si>
    <t xml:space="preserve">              увеличение стоимости материальных запасов</t>
  </si>
  <si>
    <t xml:space="preserve">                увеличение стоимости лекарственных препаратов и материалов, применяемых в медицинских целях</t>
  </si>
  <si>
    <t>341</t>
  </si>
  <si>
    <t xml:space="preserve">                увеличение стоимости продуктов питания</t>
  </si>
  <si>
    <t>342</t>
  </si>
  <si>
    <t xml:space="preserve">                увеличение стоимости горюче-смазочных материалов</t>
  </si>
  <si>
    <t>343</t>
  </si>
  <si>
    <t xml:space="preserve">                увеличение стоимости строительных материалов</t>
  </si>
  <si>
    <t xml:space="preserve">                увеличение стоимости мягкого инвентаря</t>
  </si>
  <si>
    <t>345</t>
  </si>
  <si>
    <t xml:space="preserve">                увеличение стоимости прочих материальных запасов</t>
  </si>
  <si>
    <t xml:space="preserve">                увеличение стоимости материальных запасов для целей капитальных вложений</t>
  </si>
  <si>
    <t>347</t>
  </si>
  <si>
    <t xml:space="preserve">                увеличение стоимости прочих материальных запасов однократного применения</t>
  </si>
  <si>
    <t>349</t>
  </si>
  <si>
    <t xml:space="preserve">                коммунальные услуги</t>
  </si>
  <si>
    <t xml:space="preserve">        капитальные вложения в объекты государственной (муниципальной) собственности, всего</t>
  </si>
  <si>
    <t xml:space="preserve">            в том числе:приобретение объектов недвижимого имущества государственными (муниципальными) учреждениями</t>
  </si>
  <si>
    <t xml:space="preserve">            строительство (реконструкция) объектов недвижимого имущества государственными (муниципальными) учреждениями</t>
  </si>
  <si>
    <t>Прочие выплаты, всего</t>
  </si>
  <si>
    <t>40000</t>
  </si>
  <si>
    <t>имущества за 2021 год</t>
  </si>
  <si>
    <t xml:space="preserve">        прочий основной персонал (УВП)</t>
  </si>
  <si>
    <t>Общая балансовая стоимость особо ценного движимого имущества, находящегося у учреждения на праве оперативного управления (руб.)</t>
  </si>
  <si>
    <t>Общая балансовая стоимость недвижимого имущества, находящегося у учреждения на праве оперативного управления (руб.)</t>
  </si>
  <si>
    <t>Общая остаточная стоимость недвижимого имущества, находящегося у учреждения на праве оперативного управления (руб.)</t>
  </si>
  <si>
    <t>Общая балансовая стоимость движимого имущества, находящегося у учреждения на праве оперативного управления (руб.)</t>
  </si>
  <si>
    <t>Общая остаточная стоимость движимого имущества, находящегося у учреждения на праве оперативного управления (руб.)</t>
  </si>
  <si>
    <t>ПЛАН</t>
  </si>
  <si>
    <t>ФАКТ на 01.01.2022</t>
  </si>
  <si>
    <t>ОТКЛОНЕНИЕ</t>
  </si>
  <si>
    <t>0001</t>
  </si>
  <si>
    <t>0002</t>
  </si>
  <si>
    <t>Поступления, всего:</t>
  </si>
  <si>
    <t xml:space="preserve">    в том числе: доходы от собственности</t>
  </si>
  <si>
    <t xml:space="preserve">        в том числе: доходы от операционной аренды</t>
  </si>
  <si>
    <t xml:space="preserve">      по процентам по депозитам денежных средств</t>
  </si>
  <si>
    <t xml:space="preserve">      по процентам по иным финансовым инструментам</t>
  </si>
  <si>
    <t xml:space="preserve">        от иных поступлений от собственности</t>
  </si>
  <si>
    <t xml:space="preserve">   в том числе: субсидия на финансовое обеспечение выполнения государственного задания</t>
  </si>
  <si>
    <t xml:space="preserve">  от приносящей доход деятельности, всего</t>
  </si>
  <si>
    <t xml:space="preserve">        доходы от компенсации затрат</t>
  </si>
  <si>
    <t xml:space="preserve">        доходы по условным арендным платежам</t>
  </si>
  <si>
    <t xml:space="preserve">        в том числе: доходы от штрафных санкций за нарушение законодательства </t>
  </si>
  <si>
    <t xml:space="preserve">       возмещение ущерба имуществу</t>
  </si>
  <si>
    <t xml:space="preserve">       от прочих доходов от сумм принудительного изъятия</t>
  </si>
  <si>
    <t xml:space="preserve">        в том числе: целевые субсидии</t>
  </si>
  <si>
    <t xml:space="preserve">        субсидии на осуществление капитальных вложений</t>
  </si>
  <si>
    <t xml:space="preserve">        в том числе: гранты, гранты в форме субсидий, иные безвозмездные перечисления от физических и юридических лиц, в т.ч. иностранных организаций</t>
  </si>
  <si>
    <t xml:space="preserve">              из них: гранты</t>
  </si>
  <si>
    <t xml:space="preserve">                          пожертвования</t>
  </si>
  <si>
    <t xml:space="preserve">        в том числе: иные текущие поступления</t>
  </si>
  <si>
    <t xml:space="preserve">            в том числе: невыясненные поступления</t>
  </si>
  <si>
    <t xml:space="preserve">                                 иные доходы</t>
  </si>
  <si>
    <t xml:space="preserve">      в том числе: доходы от операций с нефинансовыми активами, всего</t>
  </si>
  <si>
    <t xml:space="preserve">           том числе: доходы от выбытия основных средств</t>
  </si>
  <si>
    <t xml:space="preserve">           от выбытия нематериальных активов</t>
  </si>
  <si>
    <t xml:space="preserve">           от выбытия непроизводственных активов</t>
  </si>
  <si>
    <t xml:space="preserve">           от выбытия материальных запасов</t>
  </si>
  <si>
    <t xml:space="preserve">     поступления от операций с финансовыми  активами, всего</t>
  </si>
  <si>
    <t xml:space="preserve">            в том числе: поступление средств от реализации векселей, облигаций и иных ценных бумаг (кроме акций)</t>
  </si>
  <si>
    <t>1621</t>
  </si>
  <si>
    <t>620</t>
  </si>
  <si>
    <t xml:space="preserve">            поступления от продажи акций и иных форм участия в капитале, находящихся в федеральной собственности</t>
  </si>
  <si>
    <t>1622</t>
  </si>
  <si>
    <t>630</t>
  </si>
  <si>
    <t xml:space="preserve">            возврат денежных средств с иных финансовых активов, в том числе со счетов управляющих компаний</t>
  </si>
  <si>
    <t>1623</t>
  </si>
  <si>
    <t>650</t>
  </si>
  <si>
    <t xml:space="preserve">        из них: увеличение остатков денежных средств</t>
  </si>
  <si>
    <t>1710</t>
  </si>
  <si>
    <t xml:space="preserve">        поступление средств в рамках расчетов между головным учреждением и обособленным подразделением</t>
  </si>
  <si>
    <t>1720</t>
  </si>
  <si>
    <t xml:space="preserve">        поступление средств от погашения предоставленных ранее ссуд, кредитов</t>
  </si>
  <si>
    <t>1730</t>
  </si>
  <si>
    <t>640</t>
  </si>
  <si>
    <t xml:space="preserve">        получение ссуд, кредитов (заимствований)</t>
  </si>
  <si>
    <t>1740</t>
  </si>
  <si>
    <t>710</t>
  </si>
  <si>
    <t>Выплаты, всего</t>
  </si>
  <si>
    <t>Социальные пособия и компенсации персоналу в денежной форме</t>
  </si>
  <si>
    <t xml:space="preserve">        прочие работы, услуги</t>
  </si>
  <si>
    <t xml:space="preserve">        иные выплаты текущего характера физическим лицам</t>
  </si>
  <si>
    <t xml:space="preserve">        пособия по социальной помощи населению в денежной форме</t>
  </si>
  <si>
    <t xml:space="preserve">        из них: налог, пошлины и сборы</t>
  </si>
  <si>
    <t xml:space="preserve">        штрафы за нарушение законодательства о налогах и сборах, законодательства о страховых взносах</t>
  </si>
  <si>
    <t xml:space="preserve">        штрафы за нарушение законодательства о закупках и нпарушение условий контрактов (договоров)</t>
  </si>
  <si>
    <t xml:space="preserve">        иные выплаты текущего характера организациям</t>
  </si>
  <si>
    <t>262А</t>
  </si>
  <si>
    <t>262Б</t>
  </si>
  <si>
    <t>262В</t>
  </si>
  <si>
    <t xml:space="preserve">             Процентные расходы по обязательствам</t>
  </si>
  <si>
    <t xml:space="preserve">  Закупка энергетических ресурсов</t>
  </si>
  <si>
    <t xml:space="preserve">            в том числе: </t>
  </si>
  <si>
    <t xml:space="preserve">              увеличение стоимости непроизводственных активов</t>
  </si>
  <si>
    <t>Выплаты, уменьшающие доход, всего (-)</t>
  </si>
  <si>
    <t>в том числе: налог на прибыль (-)</t>
  </si>
  <si>
    <t>налог на добавленную стоимость (-)</t>
  </si>
  <si>
    <t>прочие налоги, уменьшающие доход (-)</t>
  </si>
  <si>
    <t>в том числе: уменьшение остатков денежных средств</t>
  </si>
  <si>
    <t>перечисление средств в рамках расчетов между головным учреждением и обособленным подразделением</t>
  </si>
  <si>
    <t>вложение денежных средств в векселя, облигации и иные ценные бумаги (кроме акций)</t>
  </si>
  <si>
    <t>вложение денежных средств в акции и иные финансовые инструменты</t>
  </si>
  <si>
    <t>предоставление ссуд, кредитов (заимствований)</t>
  </si>
  <si>
    <t>возврат ссуд, кредитов (заимствований)</t>
  </si>
  <si>
    <t>Раздел 2.4 Данные о кассовых и плановых поступлениях и выплатах в соответствии с планом финансово-хозяйственной деятельности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</si>
</sst>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9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0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8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3" borderId="0" xfId="0" applyFill="1"/>
    <xf numFmtId="0" fontId="5" fillId="0" borderId="1" xfId="0" applyFont="1" applyBorder="1" applyAlignment="1">
      <alignment horizontal="center" vertical="center" textRotation="90" wrapText="1"/>
    </xf>
    <xf numFmtId="0" fontId="13" fillId="0" borderId="0" xfId="0" applyFont="1"/>
    <xf numFmtId="164" fontId="0" fillId="2" borderId="1" xfId="0" applyNumberFormat="1" applyFill="1" applyBorder="1" applyAlignment="1">
      <alignment horizontal="center" vertical="center" wrapText="1"/>
    </xf>
    <xf numFmtId="10" fontId="15" fillId="0" borderId="1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0" fillId="0" borderId="0" xfId="0" applyNumberFormat="1" applyBorder="1" applyAlignment="1">
      <alignment vertical="center" wrapText="1"/>
    </xf>
    <xf numFmtId="0" fontId="4" fillId="0" borderId="0" xfId="0" applyFont="1" applyBorder="1"/>
    <xf numFmtId="0" fontId="14" fillId="0" borderId="0" xfId="0" applyFont="1" applyAlignment="1">
      <alignment horizontal="justify" vertical="center"/>
    </xf>
    <xf numFmtId="9" fontId="16" fillId="0" borderId="1" xfId="0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15" fillId="0" borderId="0" xfId="0" applyFont="1" applyFill="1"/>
    <xf numFmtId="0" fontId="12" fillId="0" borderId="0" xfId="0" applyFont="1" applyFill="1"/>
    <xf numFmtId="4" fontId="20" fillId="0" borderId="16" xfId="0" applyNumberFormat="1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9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/>
    <xf numFmtId="0" fontId="12" fillId="0" borderId="21" xfId="0" applyFont="1" applyFill="1" applyBorder="1"/>
    <xf numFmtId="0" fontId="12" fillId="0" borderId="18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3" fillId="6" borderId="1" xfId="0" applyNumberFormat="1" applyFont="1" applyFill="1" applyBorder="1" applyAlignment="1">
      <alignment vertical="center" wrapText="1"/>
    </xf>
    <xf numFmtId="2" fontId="24" fillId="0" borderId="1" xfId="1" applyNumberFormat="1" applyFont="1" applyFill="1" applyBorder="1" applyAlignment="1">
      <alignment vertical="center" wrapText="1"/>
    </xf>
    <xf numFmtId="10" fontId="24" fillId="0" borderId="1" xfId="1" applyNumberFormat="1" applyFont="1" applyFill="1" applyBorder="1" applyAlignment="1">
      <alignment vertical="center" wrapText="1"/>
    </xf>
    <xf numFmtId="2" fontId="2" fillId="0" borderId="1" xfId="0" applyNumberFormat="1" applyFont="1" applyBorder="1"/>
    <xf numFmtId="2" fontId="12" fillId="0" borderId="1" xfId="0" applyNumberFormat="1" applyFont="1" applyBorder="1" applyAlignment="1">
      <alignment vertical="center" wrapText="1"/>
    </xf>
    <xf numFmtId="2" fontId="12" fillId="4" borderId="1" xfId="0" applyNumberFormat="1" applyFont="1" applyFill="1" applyBorder="1" applyAlignment="1">
      <alignment vertical="center" wrapText="1"/>
    </xf>
    <xf numFmtId="2" fontId="25" fillId="6" borderId="1" xfId="0" applyNumberFormat="1" applyFont="1" applyFill="1" applyBorder="1" applyAlignment="1">
      <alignment vertical="center" wrapText="1"/>
    </xf>
    <xf numFmtId="2" fontId="26" fillId="0" borderId="1" xfId="1" applyNumberFormat="1" applyFont="1" applyFill="1" applyBorder="1" applyAlignment="1">
      <alignment vertical="center" wrapText="1"/>
    </xf>
    <xf numFmtId="10" fontId="26" fillId="0" borderId="1" xfId="1" applyNumberFormat="1" applyFont="1" applyFill="1" applyBorder="1" applyAlignment="1">
      <alignment vertical="center" wrapText="1"/>
    </xf>
    <xf numFmtId="2" fontId="12" fillId="0" borderId="1" xfId="0" applyNumberFormat="1" applyFont="1" applyBorder="1"/>
    <xf numFmtId="2" fontId="27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2" fontId="28" fillId="4" borderId="1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33" fillId="0" borderId="0" xfId="0" applyFont="1" applyFill="1"/>
    <xf numFmtId="0" fontId="34" fillId="0" borderId="0" xfId="0" applyFont="1" applyFill="1" applyAlignment="1">
      <alignment horizont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16" fillId="0" borderId="24" xfId="0" applyFont="1" applyFill="1" applyBorder="1"/>
    <xf numFmtId="0" fontId="16" fillId="0" borderId="0" xfId="0" applyFont="1" applyFill="1" applyBorder="1"/>
    <xf numFmtId="0" fontId="20" fillId="0" borderId="20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20" fillId="0" borderId="16" xfId="0" applyNumberFormat="1" applyFont="1" applyFill="1" applyBorder="1" applyAlignment="1">
      <alignment horizontal="center" vertical="center" wrapText="1"/>
    </xf>
    <xf numFmtId="4" fontId="37" fillId="0" borderId="22" xfId="0" applyNumberFormat="1" applyFont="1" applyFill="1" applyBorder="1" applyAlignment="1">
      <alignment horizontal="right" vertical="center" wrapText="1"/>
    </xf>
    <xf numFmtId="10" fontId="38" fillId="0" borderId="22" xfId="1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 wrapText="1"/>
    </xf>
    <xf numFmtId="10" fontId="38" fillId="0" borderId="16" xfId="1" applyNumberFormat="1" applyFont="1" applyFill="1" applyBorder="1" applyAlignment="1">
      <alignment horizontal="right" vertical="center" wrapText="1"/>
    </xf>
    <xf numFmtId="0" fontId="39" fillId="0" borderId="16" xfId="0" applyFont="1" applyFill="1" applyBorder="1" applyAlignment="1">
      <alignment horizontal="left" vertical="center" wrapText="1"/>
    </xf>
    <xf numFmtId="0" fontId="39" fillId="0" borderId="16" xfId="0" applyFont="1" applyFill="1" applyBorder="1" applyAlignment="1">
      <alignment horizontal="center" vertical="center" wrapText="1"/>
    </xf>
    <xf numFmtId="4" fontId="37" fillId="0" borderId="16" xfId="0" applyNumberFormat="1" applyFont="1" applyFill="1" applyBorder="1" applyAlignment="1">
      <alignment horizontal="right" vertical="center" wrapText="1"/>
    </xf>
    <xf numFmtId="4" fontId="39" fillId="7" borderId="16" xfId="0" applyNumberFormat="1" applyFont="1" applyFill="1" applyBorder="1" applyAlignment="1">
      <alignment horizontal="right" vertical="center" wrapText="1"/>
    </xf>
    <xf numFmtId="4" fontId="40" fillId="7" borderId="16" xfId="0" applyNumberFormat="1" applyFont="1" applyFill="1" applyBorder="1" applyAlignment="1">
      <alignment horizontal="right" vertical="center" wrapText="1"/>
    </xf>
    <xf numFmtId="0" fontId="41" fillId="0" borderId="0" xfId="0" applyFont="1" applyFill="1"/>
    <xf numFmtId="4" fontId="33" fillId="0" borderId="16" xfId="0" applyNumberFormat="1" applyFont="1" applyFill="1" applyBorder="1" applyAlignment="1">
      <alignment horizontal="right" vertical="center" wrapText="1"/>
    </xf>
    <xf numFmtId="4" fontId="22" fillId="7" borderId="16" xfId="0" applyNumberFormat="1" applyFont="1" applyFill="1" applyBorder="1" applyAlignment="1">
      <alignment horizontal="right" vertical="center" wrapText="1"/>
    </xf>
    <xf numFmtId="4" fontId="33" fillId="7" borderId="16" xfId="0" applyNumberFormat="1" applyFont="1" applyFill="1" applyBorder="1" applyAlignment="1">
      <alignment horizontal="right" vertical="center" wrapText="1"/>
    </xf>
    <xf numFmtId="4" fontId="42" fillId="7" borderId="16" xfId="0" applyNumberFormat="1" applyFont="1" applyFill="1" applyBorder="1" applyAlignment="1">
      <alignment horizontal="right" vertical="center" wrapText="1"/>
    </xf>
    <xf numFmtId="0" fontId="20" fillId="8" borderId="16" xfId="0" applyFont="1" applyFill="1" applyBorder="1" applyAlignment="1">
      <alignment horizontal="left" vertical="center" wrapText="1"/>
    </xf>
    <xf numFmtId="0" fontId="20" fillId="8" borderId="16" xfId="0" applyFont="1" applyFill="1" applyBorder="1" applyAlignment="1">
      <alignment horizontal="center" vertical="center" wrapText="1"/>
    </xf>
    <xf numFmtId="4" fontId="20" fillId="8" borderId="16" xfId="0" applyNumberFormat="1" applyFont="1" applyFill="1" applyBorder="1" applyAlignment="1">
      <alignment horizontal="right" vertical="center" wrapText="1"/>
    </xf>
    <xf numFmtId="4" fontId="34" fillId="8" borderId="16" xfId="0" applyNumberFormat="1" applyFont="1" applyFill="1" applyBorder="1" applyAlignment="1">
      <alignment horizontal="right" vertical="center" wrapText="1"/>
    </xf>
    <xf numFmtId="0" fontId="21" fillId="8" borderId="0" xfId="0" applyFont="1" applyFill="1"/>
    <xf numFmtId="4" fontId="33" fillId="7" borderId="1" xfId="0" applyNumberFormat="1" applyFont="1" applyFill="1" applyBorder="1" applyAlignment="1">
      <alignment horizontal="right" vertical="center" wrapText="1"/>
    </xf>
    <xf numFmtId="4" fontId="34" fillId="0" borderId="1" xfId="0" applyNumberFormat="1" applyFont="1" applyFill="1" applyBorder="1" applyAlignment="1">
      <alignment horizontal="right" vertical="center" wrapText="1"/>
    </xf>
    <xf numFmtId="4" fontId="34" fillId="5" borderId="1" xfId="0" applyNumberFormat="1" applyFont="1" applyFill="1" applyBorder="1" applyAlignment="1">
      <alignment horizontal="right" vertical="center" wrapText="1"/>
    </xf>
    <xf numFmtId="4" fontId="42" fillId="7" borderId="1" xfId="0" applyNumberFormat="1" applyFont="1" applyFill="1" applyBorder="1" applyAlignment="1">
      <alignment horizontal="right" vertical="center" wrapText="1"/>
    </xf>
    <xf numFmtId="4" fontId="34" fillId="7" borderId="1" xfId="0" applyNumberFormat="1" applyFont="1" applyFill="1" applyBorder="1" applyAlignment="1">
      <alignment horizontal="right" vertical="center" wrapText="1"/>
    </xf>
    <xf numFmtId="4" fontId="43" fillId="7" borderId="1" xfId="0" applyNumberFormat="1" applyFont="1" applyFill="1" applyBorder="1" applyAlignment="1">
      <alignment horizontal="right" vertical="center" wrapText="1"/>
    </xf>
    <xf numFmtId="4" fontId="44" fillId="7" borderId="16" xfId="0" applyNumberFormat="1" applyFont="1" applyFill="1" applyBorder="1" applyAlignment="1">
      <alignment horizontal="right" vertical="center" wrapText="1"/>
    </xf>
    <xf numFmtId="4" fontId="45" fillId="7" borderId="16" xfId="0" applyNumberFormat="1" applyFont="1" applyFill="1" applyBorder="1" applyAlignment="1">
      <alignment horizontal="right" vertical="center" wrapText="1"/>
    </xf>
    <xf numFmtId="0" fontId="40" fillId="0" borderId="16" xfId="0" applyFont="1" applyFill="1" applyBorder="1" applyAlignment="1">
      <alignment horizontal="left" vertical="center" wrapText="1"/>
    </xf>
    <xf numFmtId="4" fontId="40" fillId="8" borderId="16" xfId="0" applyNumberFormat="1" applyFont="1" applyFill="1" applyBorder="1" applyAlignment="1">
      <alignment horizontal="right" vertical="center" wrapText="1"/>
    </xf>
    <xf numFmtId="4" fontId="46" fillId="7" borderId="16" xfId="0" applyNumberFormat="1" applyFont="1" applyFill="1" applyBorder="1" applyAlignment="1">
      <alignment horizontal="right" vertical="center" wrapText="1"/>
    </xf>
    <xf numFmtId="4" fontId="39" fillId="7" borderId="17" xfId="0" applyNumberFormat="1" applyFont="1" applyFill="1" applyBorder="1" applyAlignment="1">
      <alignment horizontal="right" vertical="center" wrapText="1"/>
    </xf>
    <xf numFmtId="4" fontId="47" fillId="0" borderId="26" xfId="0" applyNumberFormat="1" applyFont="1" applyFill="1" applyBorder="1"/>
    <xf numFmtId="4" fontId="41" fillId="0" borderId="27" xfId="0" applyNumberFormat="1" applyFont="1" applyFill="1" applyBorder="1"/>
    <xf numFmtId="4" fontId="41" fillId="0" borderId="28" xfId="0" applyNumberFormat="1" applyFont="1" applyFill="1" applyBorder="1"/>
    <xf numFmtId="4" fontId="39" fillId="0" borderId="16" xfId="0" applyNumberFormat="1" applyFont="1" applyFill="1" applyBorder="1" applyAlignment="1">
      <alignment horizontal="right" vertical="center" wrapText="1"/>
    </xf>
    <xf numFmtId="4" fontId="40" fillId="0" borderId="16" xfId="0" applyNumberFormat="1" applyFont="1" applyFill="1" applyBorder="1" applyAlignment="1">
      <alignment horizontal="right" vertical="center" wrapText="1"/>
    </xf>
    <xf numFmtId="4" fontId="40" fillId="7" borderId="1" xfId="0" applyNumberFormat="1" applyFont="1" applyFill="1" applyBorder="1" applyAlignment="1">
      <alignment horizontal="right" vertical="center" wrapText="1"/>
    </xf>
    <xf numFmtId="2" fontId="20" fillId="0" borderId="16" xfId="0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 applyAlignment="1">
      <alignment horizontal="right" vertical="center" wrapText="1"/>
    </xf>
    <xf numFmtId="0" fontId="39" fillId="7" borderId="16" xfId="0" applyFont="1" applyFill="1" applyBorder="1" applyAlignment="1">
      <alignment horizontal="left" vertical="center" wrapText="1"/>
    </xf>
    <xf numFmtId="4" fontId="40" fillId="7" borderId="16" xfId="0" applyNumberFormat="1" applyFont="1" applyFill="1" applyBorder="1" applyAlignment="1">
      <alignment horizontal="left" vertical="center" wrapText="1"/>
    </xf>
    <xf numFmtId="0" fontId="40" fillId="7" borderId="16" xfId="0" applyFont="1" applyFill="1" applyBorder="1" applyAlignment="1">
      <alignment horizontal="left" vertical="center" wrapText="1"/>
    </xf>
    <xf numFmtId="0" fontId="20" fillId="7" borderId="16" xfId="0" applyFont="1" applyFill="1" applyBorder="1" applyAlignment="1">
      <alignment horizontal="left" vertical="center" wrapText="1"/>
    </xf>
    <xf numFmtId="0" fontId="34" fillId="7" borderId="16" xfId="0" applyFont="1" applyFill="1" applyBorder="1" applyAlignment="1">
      <alignment horizontal="left" vertical="center" wrapText="1"/>
    </xf>
    <xf numFmtId="4" fontId="33" fillId="0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24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1</xdr:col>
          <xdr:colOff>381000</xdr:colOff>
          <xdr:row>51</xdr:row>
          <xdr:rowOff>66675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1733550</xdr:colOff>
          <xdr:row>56</xdr:row>
          <xdr:rowOff>28575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1733550</xdr:colOff>
          <xdr:row>56</xdr:row>
          <xdr:rowOff>28575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A1D31DB02EE75F10E02EE532BD324101F4469E940DE6A2BBE3DC6EAC3AC0B4D66196CDADCC91508BCB458F3A13P0cFO" TargetMode="External"/><Relationship Id="rId13" Type="http://schemas.openxmlformats.org/officeDocument/2006/relationships/hyperlink" Target="consultantplus://offline/ref=36420CB7505565C3077A36D934CCD4EC6DEE9EBE06DF08EAEC8B59C1BDBEF092095217CE26279A4815EDD611B398AAD83E74E00D38C2VDb2I" TargetMode="External"/><Relationship Id="rId3" Type="http://schemas.openxmlformats.org/officeDocument/2006/relationships/hyperlink" Target="consultantplus://offline/ref=36420CB7505565C3077A36D934CCD4EC6DEE9EBE06DF08EAEC8B59C1BDBEF092095217CE26279A4815EDD611B398AAD83E74E00D38C2VDb2I" TargetMode="External"/><Relationship Id="rId7" Type="http://schemas.openxmlformats.org/officeDocument/2006/relationships/hyperlink" Target="consultantplus://offline/ref=A1D31DB02EE75F10E02EE532BD324101F44594960CE3A2BBE3DC6EAC3AC0B4D66196CDADCC91508BCB458F3A13P0cFO" TargetMode="External"/><Relationship Id="rId12" Type="http://schemas.openxmlformats.org/officeDocument/2006/relationships/hyperlink" Target="consultantplus://offline/ref=A1D31DB02EE75F10E02EE532BD324101F44594960CE3A2BBE3DC6EAC3AC0B4D66196CDADCC91508BCB458F3A13P0cFO" TargetMode="External"/><Relationship Id="rId2" Type="http://schemas.openxmlformats.org/officeDocument/2006/relationships/hyperlink" Target="consultantplus://offline/ref=36420CB7505565C3077A36D934CCD4EC6DEE9EBE06DF08EAEC8B59C1BDBEF092095217CE26279A4815EDD611B398AAD83E74E00D38C2VDb2I" TargetMode="External"/><Relationship Id="rId1" Type="http://schemas.openxmlformats.org/officeDocument/2006/relationships/hyperlink" Target="consultantplus://offline/ref=CE84FB55652FC9C2D4F9BDCD566640E481DA57CF9B6F6F81398A31592B1ADC383840967398DD168205239DE043r8Q6Q" TargetMode="External"/><Relationship Id="rId6" Type="http://schemas.openxmlformats.org/officeDocument/2006/relationships/hyperlink" Target="consultantplus://offline/ref=A1D31DB02EE75F10E02EE532BD324101F4469E940DE6A2BBE3DC6EAC3AC0B4D66196CDADCC91508BCB458F3A13P0cFO" TargetMode="External"/><Relationship Id="rId11" Type="http://schemas.openxmlformats.org/officeDocument/2006/relationships/hyperlink" Target="consultantplus://offline/ref=A1D31DB02EE75F10E02EE532BD324101F4469E940DE6A2BBE3DC6EAC3AC0B4D66196CDADCC91508BCB458F3A13P0cFO" TargetMode="External"/><Relationship Id="rId5" Type="http://schemas.openxmlformats.org/officeDocument/2006/relationships/hyperlink" Target="consultantplus://offline/ref=A1D31DB02EE75F10E02EE532BD324101F44594960CE3A2BBE3DC6EAC3AC0B4D66196CDADCC91508BCB458F3A13P0cFO" TargetMode="External"/><Relationship Id="rId10" Type="http://schemas.openxmlformats.org/officeDocument/2006/relationships/hyperlink" Target="consultantplus://offline/ref=A1D31DB02EE75F10E02EE532BD324101F44690970BE6A2BBE3DC6EAC3AC0B4D6739695A3CD9C4880980AC96F1F06C50C8D24EDE023E5P0cFO" TargetMode="External"/><Relationship Id="rId4" Type="http://schemas.openxmlformats.org/officeDocument/2006/relationships/hyperlink" Target="consultantplus://offline/ref=A1D31DB02EE75F10E02EE532BD324101F44594960CE3A2BBE3DC6EAC3AC0B4D66196CDADCC91508BCB458F3A13P0cFO" TargetMode="External"/><Relationship Id="rId9" Type="http://schemas.openxmlformats.org/officeDocument/2006/relationships/hyperlink" Target="consultantplus://offline/ref=A1D31DB02EE75F10E02EE532BD324101F4469E940DE6A2BBE3DC6EAC3AC0B4D66196CDADCC91508BCB458F3A13P0cFO" TargetMode="External"/><Relationship Id="rId1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6"/>
  <sheetViews>
    <sheetView tabSelected="1" view="pageBreakPreview" zoomScaleNormal="100" zoomScaleSheetLayoutView="100" workbookViewId="0">
      <selection activeCell="A9" sqref="A9"/>
    </sheetView>
  </sheetViews>
  <sheetFormatPr defaultRowHeight="12.75" x14ac:dyDescent="0.2"/>
  <cols>
    <col min="1" max="1" width="48.33203125" customWidth="1"/>
    <col min="2" max="2" width="26.1640625" customWidth="1"/>
    <col min="3" max="3" width="27" customWidth="1"/>
  </cols>
  <sheetData>
    <row r="11" spans="1:3" x14ac:dyDescent="0.2">
      <c r="A11" s="59" t="s">
        <v>0</v>
      </c>
      <c r="B11" s="59"/>
      <c r="C11" s="59"/>
    </row>
    <row r="12" spans="1:3" x14ac:dyDescent="0.2">
      <c r="A12" s="59" t="s">
        <v>1</v>
      </c>
      <c r="B12" s="59"/>
      <c r="C12" s="59"/>
    </row>
    <row r="13" spans="1:3" x14ac:dyDescent="0.2">
      <c r="A13" s="59" t="s">
        <v>2</v>
      </c>
      <c r="B13" s="59"/>
      <c r="C13" s="59"/>
    </row>
    <row r="14" spans="1:3" x14ac:dyDescent="0.2">
      <c r="A14" s="59" t="s">
        <v>391</v>
      </c>
      <c r="B14" s="59"/>
      <c r="C14" s="59"/>
    </row>
    <row r="15" spans="1:3" x14ac:dyDescent="0.2">
      <c r="C15" s="4" t="s">
        <v>3</v>
      </c>
    </row>
    <row r="16" spans="1:3" x14ac:dyDescent="0.2">
      <c r="B16" s="4" t="s">
        <v>4</v>
      </c>
      <c r="C16" s="2"/>
    </row>
    <row r="17" spans="1:3" x14ac:dyDescent="0.2">
      <c r="B17" s="4" t="s">
        <v>5</v>
      </c>
      <c r="C17" s="43">
        <v>44562</v>
      </c>
    </row>
    <row r="18" spans="1:3" x14ac:dyDescent="0.2">
      <c r="B18" s="4" t="s">
        <v>6</v>
      </c>
      <c r="C18" s="2">
        <v>51570839</v>
      </c>
    </row>
    <row r="20" spans="1:3" ht="15.75" x14ac:dyDescent="0.25">
      <c r="A20" s="60" t="s">
        <v>222</v>
      </c>
      <c r="B20" s="60"/>
      <c r="C20" s="60"/>
    </row>
    <row r="21" spans="1:3" x14ac:dyDescent="0.2">
      <c r="A21" s="61" t="s">
        <v>96</v>
      </c>
      <c r="B21" s="61"/>
      <c r="C21" s="61"/>
    </row>
    <row r="23" spans="1:3" ht="25.5" x14ac:dyDescent="0.2">
      <c r="A23" s="5" t="s">
        <v>7</v>
      </c>
      <c r="B23" s="58">
        <v>6165033136</v>
      </c>
      <c r="C23" s="58"/>
    </row>
    <row r="24" spans="1:3" ht="25.5" x14ac:dyDescent="0.2">
      <c r="A24" s="5" t="s">
        <v>8</v>
      </c>
      <c r="B24" s="58">
        <v>614302001</v>
      </c>
      <c r="C24" s="58"/>
    </row>
    <row r="25" spans="1:3" ht="27" customHeight="1" x14ac:dyDescent="0.2">
      <c r="A25" s="5" t="s">
        <v>9</v>
      </c>
      <c r="B25" s="6" t="s">
        <v>10</v>
      </c>
      <c r="C25" s="6">
        <v>384</v>
      </c>
    </row>
    <row r="26" spans="1:3" ht="25.5" x14ac:dyDescent="0.2">
      <c r="A26" s="5" t="s">
        <v>11</v>
      </c>
      <c r="B26" s="56" t="s">
        <v>223</v>
      </c>
      <c r="C26" s="57"/>
    </row>
    <row r="27" spans="1:3" ht="25.5" x14ac:dyDescent="0.2">
      <c r="A27" s="5" t="s">
        <v>12</v>
      </c>
      <c r="B27" s="58" t="s">
        <v>231</v>
      </c>
      <c r="C27" s="58"/>
    </row>
    <row r="28" spans="1:3" x14ac:dyDescent="0.2">
      <c r="A28" s="3"/>
    </row>
    <row r="33" spans="1:3" x14ac:dyDescent="0.2">
      <c r="A33" t="s">
        <v>94</v>
      </c>
      <c r="C33" t="s">
        <v>224</v>
      </c>
    </row>
    <row r="36" spans="1:3" x14ac:dyDescent="0.2">
      <c r="A36" t="s">
        <v>95</v>
      </c>
    </row>
  </sheetData>
  <mergeCells count="10">
    <mergeCell ref="B26:C26"/>
    <mergeCell ref="B23:C23"/>
    <mergeCell ref="B24:C24"/>
    <mergeCell ref="B27:C27"/>
    <mergeCell ref="A11:C11"/>
    <mergeCell ref="A12:C12"/>
    <mergeCell ref="A13:C13"/>
    <mergeCell ref="A14:C14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topLeftCell="A19" zoomScaleNormal="100" zoomScaleSheetLayoutView="100" workbookViewId="0">
      <selection activeCell="D48" sqref="D48"/>
    </sheetView>
  </sheetViews>
  <sheetFormatPr defaultRowHeight="12.75" x14ac:dyDescent="0.2"/>
  <cols>
    <col min="2" max="2" width="63.5" customWidth="1"/>
    <col min="3" max="4" width="20.5" customWidth="1"/>
  </cols>
  <sheetData>
    <row r="1" spans="1:4" x14ac:dyDescent="0.2">
      <c r="A1" s="9" t="s">
        <v>93</v>
      </c>
    </row>
    <row r="3" spans="1:4" ht="25.5" x14ac:dyDescent="0.2">
      <c r="A3" s="11" t="s">
        <v>13</v>
      </c>
      <c r="B3" s="11" t="s">
        <v>30</v>
      </c>
      <c r="C3" s="11" t="s">
        <v>60</v>
      </c>
      <c r="D3" s="11" t="s">
        <v>61</v>
      </c>
    </row>
    <row r="4" spans="1:4" x14ac:dyDescent="0.2">
      <c r="A4" s="11">
        <v>1</v>
      </c>
      <c r="B4" s="11"/>
      <c r="C4" s="11"/>
      <c r="D4" s="11"/>
    </row>
    <row r="5" spans="1:4" ht="38.25" x14ac:dyDescent="0.2">
      <c r="A5" s="12" t="s">
        <v>41</v>
      </c>
      <c r="B5" s="12" t="s">
        <v>62</v>
      </c>
      <c r="C5" s="12"/>
      <c r="D5" s="12"/>
    </row>
    <row r="6" spans="1:4" ht="51" x14ac:dyDescent="0.2">
      <c r="A6" s="12" t="s">
        <v>47</v>
      </c>
      <c r="B6" s="12" t="s">
        <v>63</v>
      </c>
      <c r="C6" s="12"/>
      <c r="D6" s="12"/>
    </row>
    <row r="7" spans="1:4" ht="51" x14ac:dyDescent="0.2">
      <c r="A7" s="12" t="s">
        <v>55</v>
      </c>
      <c r="B7" s="12" t="s">
        <v>64</v>
      </c>
      <c r="C7" s="12"/>
      <c r="D7" s="12"/>
    </row>
    <row r="8" spans="1:4" ht="38.25" x14ac:dyDescent="0.2">
      <c r="A8" s="12" t="s">
        <v>65</v>
      </c>
      <c r="B8" s="12" t="s">
        <v>66</v>
      </c>
      <c r="C8" s="12"/>
      <c r="D8" s="12"/>
    </row>
    <row r="9" spans="1:4" ht="51" x14ac:dyDescent="0.2">
      <c r="A9" s="12" t="s">
        <v>67</v>
      </c>
      <c r="B9" s="12" t="s">
        <v>68</v>
      </c>
      <c r="C9" s="12"/>
      <c r="D9" s="12"/>
    </row>
    <row r="10" spans="1:4" ht="51" x14ac:dyDescent="0.2">
      <c r="A10" s="12" t="s">
        <v>69</v>
      </c>
      <c r="B10" s="12" t="s">
        <v>70</v>
      </c>
      <c r="C10" s="12"/>
      <c r="D10" s="12"/>
    </row>
    <row r="11" spans="1:4" ht="38.25" x14ac:dyDescent="0.2">
      <c r="A11" s="12" t="s">
        <v>71</v>
      </c>
      <c r="B11" s="12" t="s">
        <v>72</v>
      </c>
      <c r="C11" s="12"/>
      <c r="D11" s="12"/>
    </row>
    <row r="12" spans="1:4" ht="51" x14ac:dyDescent="0.2">
      <c r="A12" s="12" t="s">
        <v>73</v>
      </c>
      <c r="B12" s="12" t="s">
        <v>74</v>
      </c>
      <c r="C12" s="12"/>
      <c r="D12" s="12"/>
    </row>
    <row r="13" spans="1:4" ht="51" x14ac:dyDescent="0.2">
      <c r="A13" s="12" t="s">
        <v>75</v>
      </c>
      <c r="B13" s="12" t="s">
        <v>76</v>
      </c>
      <c r="C13" s="12"/>
      <c r="D13" s="12"/>
    </row>
    <row r="14" spans="1:4" ht="38.25" x14ac:dyDescent="0.2">
      <c r="A14" s="12" t="s">
        <v>77</v>
      </c>
      <c r="B14" s="12" t="s">
        <v>78</v>
      </c>
      <c r="C14" s="12"/>
      <c r="D14" s="12"/>
    </row>
    <row r="15" spans="1:4" ht="38.25" x14ac:dyDescent="0.2">
      <c r="A15" s="12" t="s">
        <v>79</v>
      </c>
      <c r="B15" s="12" t="s">
        <v>80</v>
      </c>
      <c r="C15" s="12"/>
      <c r="D15" s="12"/>
    </row>
    <row r="16" spans="1:4" ht="38.25" x14ac:dyDescent="0.2">
      <c r="A16" s="12" t="s">
        <v>81</v>
      </c>
      <c r="B16" s="12" t="s">
        <v>82</v>
      </c>
      <c r="C16" s="12"/>
      <c r="D16" s="12"/>
    </row>
    <row r="17" spans="1:4" ht="38.25" x14ac:dyDescent="0.2">
      <c r="A17" s="12" t="s">
        <v>83</v>
      </c>
      <c r="B17" s="12" t="s">
        <v>84</v>
      </c>
      <c r="C17" s="12"/>
      <c r="D17" s="12"/>
    </row>
    <row r="18" spans="1:4" ht="38.25" x14ac:dyDescent="0.2">
      <c r="A18" s="12" t="s">
        <v>85</v>
      </c>
      <c r="B18" s="12" t="s">
        <v>86</v>
      </c>
      <c r="C18" s="12"/>
      <c r="D18" s="12"/>
    </row>
    <row r="19" spans="1:4" ht="51" x14ac:dyDescent="0.2">
      <c r="A19" s="12" t="s">
        <v>87</v>
      </c>
      <c r="B19" s="12" t="s">
        <v>88</v>
      </c>
      <c r="C19" s="12"/>
      <c r="D19" s="12"/>
    </row>
    <row r="20" spans="1:4" ht="51" x14ac:dyDescent="0.2">
      <c r="A20" s="12" t="s">
        <v>89</v>
      </c>
      <c r="B20" s="12" t="s">
        <v>90</v>
      </c>
      <c r="C20" s="12"/>
      <c r="D20" s="12"/>
    </row>
    <row r="21" spans="1:4" ht="51" x14ac:dyDescent="0.2">
      <c r="A21" s="12" t="s">
        <v>91</v>
      </c>
      <c r="B21" s="12" t="s">
        <v>92</v>
      </c>
      <c r="C21" s="12"/>
      <c r="D21" s="12"/>
    </row>
    <row r="22" spans="1:4" x14ac:dyDescent="0.2">
      <c r="A22" s="8"/>
    </row>
    <row r="23" spans="1:4" x14ac:dyDescent="0.2">
      <c r="A23" s="7"/>
    </row>
  </sheetData>
  <pageMargins left="0.51181102362204722" right="0.31496062992125984" top="0.35433070866141736" bottom="0.35433070866141736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9.83203125" customWidth="1"/>
    <col min="2" max="2" width="79.1640625" customWidth="1"/>
    <col min="3" max="9" width="20.6640625" customWidth="1"/>
  </cols>
  <sheetData>
    <row r="1" spans="1:2" ht="15.75" x14ac:dyDescent="0.25">
      <c r="A1" s="15" t="s">
        <v>159</v>
      </c>
    </row>
    <row r="2" spans="1:2" ht="55.5" customHeight="1" x14ac:dyDescent="0.25">
      <c r="A2" s="62" t="s">
        <v>158</v>
      </c>
      <c r="B2" s="62"/>
    </row>
    <row r="3" spans="1:2" x14ac:dyDescent="0.2">
      <c r="A3" s="11" t="s">
        <v>13</v>
      </c>
      <c r="B3" s="11" t="s">
        <v>157</v>
      </c>
    </row>
    <row r="4" spans="1:2" x14ac:dyDescent="0.2">
      <c r="A4" s="11">
        <v>1</v>
      </c>
      <c r="B4" s="11">
        <v>2</v>
      </c>
    </row>
    <row r="5" spans="1:2" x14ac:dyDescent="0.2">
      <c r="A5" s="16">
        <v>1</v>
      </c>
      <c r="B5" s="16" t="s">
        <v>220</v>
      </c>
    </row>
    <row r="6" spans="1:2" x14ac:dyDescent="0.2">
      <c r="A6" s="16">
        <v>2</v>
      </c>
      <c r="B6" s="16" t="s">
        <v>221</v>
      </c>
    </row>
    <row r="7" spans="1:2" x14ac:dyDescent="0.2">
      <c r="A7" s="16">
        <v>3</v>
      </c>
      <c r="B7" s="16" t="s">
        <v>225</v>
      </c>
    </row>
    <row r="8" spans="1:2" x14ac:dyDescent="0.2">
      <c r="A8" s="16"/>
      <c r="B8" s="16"/>
    </row>
    <row r="9" spans="1:2" x14ac:dyDescent="0.2">
      <c r="A9" s="16"/>
      <c r="B9" s="16"/>
    </row>
    <row r="10" spans="1:2" x14ac:dyDescent="0.2">
      <c r="A10" s="16"/>
      <c r="B10" s="16"/>
    </row>
    <row r="11" spans="1:2" x14ac:dyDescent="0.2">
      <c r="A11" s="16"/>
      <c r="B11" s="16"/>
    </row>
    <row r="12" spans="1:2" x14ac:dyDescent="0.2">
      <c r="A12" s="16"/>
      <c r="B12" s="16"/>
    </row>
    <row r="13" spans="1:2" ht="17.25" customHeight="1" x14ac:dyDescent="0.2">
      <c r="A13" s="16"/>
      <c r="B13" s="16"/>
    </row>
    <row r="14" spans="1:2" x14ac:dyDescent="0.2">
      <c r="A14" s="16"/>
      <c r="B14" s="16"/>
    </row>
    <row r="15" spans="1:2" x14ac:dyDescent="0.2">
      <c r="A15" s="16"/>
      <c r="B15" s="16"/>
    </row>
    <row r="16" spans="1:2" x14ac:dyDescent="0.2">
      <c r="A16" s="8"/>
    </row>
    <row r="17" spans="1:2" ht="42" customHeight="1" x14ac:dyDescent="0.25">
      <c r="A17" s="62" t="s">
        <v>162</v>
      </c>
      <c r="B17" s="62"/>
    </row>
    <row r="18" spans="1:2" x14ac:dyDescent="0.2">
      <c r="A18" s="11" t="s">
        <v>13</v>
      </c>
      <c r="B18" s="11" t="s">
        <v>157</v>
      </c>
    </row>
    <row r="19" spans="1:2" x14ac:dyDescent="0.2">
      <c r="A19" s="11">
        <v>1</v>
      </c>
      <c r="B19" s="11">
        <v>2</v>
      </c>
    </row>
    <row r="20" spans="1:2" x14ac:dyDescent="0.2">
      <c r="A20" s="16"/>
      <c r="B20" s="16"/>
    </row>
    <row r="21" spans="1:2" x14ac:dyDescent="0.2">
      <c r="A21" s="16"/>
      <c r="B21" s="16"/>
    </row>
    <row r="22" spans="1:2" x14ac:dyDescent="0.2">
      <c r="A22" s="16"/>
      <c r="B22" s="16"/>
    </row>
    <row r="23" spans="1:2" x14ac:dyDescent="0.2">
      <c r="A23" s="16"/>
      <c r="B23" s="16"/>
    </row>
    <row r="24" spans="1:2" x14ac:dyDescent="0.2">
      <c r="A24" s="16"/>
      <c r="B24" s="16"/>
    </row>
    <row r="25" spans="1:2" x14ac:dyDescent="0.2">
      <c r="A25" s="16"/>
      <c r="B25" s="16"/>
    </row>
    <row r="26" spans="1:2" x14ac:dyDescent="0.2">
      <c r="A26" s="16"/>
      <c r="B26" s="16"/>
    </row>
    <row r="27" spans="1:2" x14ac:dyDescent="0.2">
      <c r="A27" s="16"/>
      <c r="B27" s="16"/>
    </row>
    <row r="28" spans="1:2" x14ac:dyDescent="0.2">
      <c r="A28" s="16"/>
      <c r="B28" s="16"/>
    </row>
    <row r="29" spans="1:2" x14ac:dyDescent="0.2">
      <c r="A29" s="8"/>
    </row>
    <row r="30" spans="1:2" x14ac:dyDescent="0.2">
      <c r="A30" s="8"/>
    </row>
    <row r="55" spans="1:4" ht="17.25" customHeight="1" x14ac:dyDescent="0.2">
      <c r="A55" s="8"/>
      <c r="C55" s="1"/>
      <c r="D55" s="1"/>
    </row>
    <row r="56" spans="1:4" x14ac:dyDescent="0.2">
      <c r="C56" s="1"/>
      <c r="D56" s="1"/>
    </row>
    <row r="57" spans="1:4" x14ac:dyDescent="0.2">
      <c r="C57" s="1"/>
      <c r="D57" s="1"/>
    </row>
    <row r="58" spans="1:4" x14ac:dyDescent="0.2">
      <c r="C58" s="1"/>
      <c r="D58" s="1"/>
    </row>
    <row r="59" spans="1:4" x14ac:dyDescent="0.2">
      <c r="C59" s="1"/>
      <c r="D59" s="1"/>
    </row>
    <row r="60" spans="1:4" x14ac:dyDescent="0.2">
      <c r="C60" s="1"/>
      <c r="D60" s="1"/>
    </row>
    <row r="61" spans="1:4" x14ac:dyDescent="0.2">
      <c r="C61" s="1"/>
      <c r="D61" s="1"/>
    </row>
    <row r="62" spans="1:4" x14ac:dyDescent="0.2">
      <c r="C62" s="1"/>
      <c r="D62" s="1"/>
    </row>
    <row r="63" spans="1:4" x14ac:dyDescent="0.2">
      <c r="C63" s="1"/>
      <c r="D63" s="1"/>
    </row>
    <row r="64" spans="1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</sheetData>
  <mergeCells count="2">
    <mergeCell ref="A2:B2"/>
    <mergeCell ref="A17:B17"/>
  </mergeCells>
  <pageMargins left="0.31496062992125984" right="0.31496062992125984" top="0.55118110236220474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2" max="2" width="57.33203125" customWidth="1"/>
    <col min="3" max="4" width="28" customWidth="1"/>
    <col min="5" max="5" width="18.1640625" customWidth="1"/>
  </cols>
  <sheetData>
    <row r="1" spans="1:5" ht="31.5" customHeight="1" x14ac:dyDescent="0.2">
      <c r="A1" s="63" t="s">
        <v>160</v>
      </c>
      <c r="B1" s="63"/>
      <c r="C1" s="63"/>
      <c r="D1" s="63"/>
    </row>
    <row r="2" spans="1:5" ht="51" x14ac:dyDescent="0.2">
      <c r="A2" s="11" t="s">
        <v>13</v>
      </c>
      <c r="B2" s="11" t="s">
        <v>14</v>
      </c>
      <c r="C2" s="11" t="s">
        <v>15</v>
      </c>
      <c r="D2" s="11" t="s">
        <v>16</v>
      </c>
    </row>
    <row r="3" spans="1:5" x14ac:dyDescent="0.2">
      <c r="A3" s="11">
        <v>1</v>
      </c>
      <c r="B3" s="11"/>
      <c r="C3" s="11"/>
      <c r="D3" s="11"/>
    </row>
    <row r="4" spans="1:5" ht="25.5" x14ac:dyDescent="0.2">
      <c r="A4" s="12">
        <v>1</v>
      </c>
      <c r="B4" s="12" t="s">
        <v>17</v>
      </c>
      <c r="C4" s="13" t="s">
        <v>18</v>
      </c>
      <c r="D4" s="13" t="s">
        <v>19</v>
      </c>
      <c r="E4" s="1"/>
    </row>
    <row r="5" spans="1:5" ht="25.5" x14ac:dyDescent="0.2">
      <c r="A5" s="12">
        <v>2</v>
      </c>
      <c r="B5" s="12" t="s">
        <v>20</v>
      </c>
      <c r="C5" s="13" t="s">
        <v>18</v>
      </c>
      <c r="D5" s="13" t="s">
        <v>19</v>
      </c>
      <c r="E5" s="1"/>
    </row>
    <row r="6" spans="1:5" ht="25.5" x14ac:dyDescent="0.2">
      <c r="A6" s="12">
        <v>3</v>
      </c>
      <c r="B6" s="12" t="s">
        <v>21</v>
      </c>
      <c r="C6" s="13" t="s">
        <v>18</v>
      </c>
      <c r="D6" s="13" t="s">
        <v>19</v>
      </c>
      <c r="E6" s="1"/>
    </row>
    <row r="7" spans="1:5" ht="38.25" x14ac:dyDescent="0.2">
      <c r="A7" s="12">
        <v>4</v>
      </c>
      <c r="B7" s="12" t="s">
        <v>22</v>
      </c>
      <c r="C7" s="13" t="s">
        <v>23</v>
      </c>
      <c r="D7" s="13" t="s">
        <v>24</v>
      </c>
      <c r="E7" s="1"/>
    </row>
    <row r="8" spans="1:5" ht="38.25" x14ac:dyDescent="0.2">
      <c r="A8" s="12">
        <v>5</v>
      </c>
      <c r="B8" s="12" t="s">
        <v>25</v>
      </c>
      <c r="C8" s="13" t="s">
        <v>18</v>
      </c>
      <c r="D8" s="13" t="s">
        <v>19</v>
      </c>
      <c r="E8" s="1"/>
    </row>
    <row r="9" spans="1:5" x14ac:dyDescent="0.2">
      <c r="A9" s="8"/>
      <c r="C9" s="1"/>
      <c r="D9" s="1"/>
      <c r="E9" s="1"/>
    </row>
    <row r="10" spans="1:5" ht="66.75" customHeight="1" x14ac:dyDescent="0.25">
      <c r="A10" s="62" t="s">
        <v>161</v>
      </c>
      <c r="B10" s="62"/>
      <c r="C10" s="62"/>
      <c r="D10" s="62"/>
      <c r="E10" s="1"/>
    </row>
    <row r="11" spans="1:5" x14ac:dyDescent="0.2">
      <c r="A11" s="11" t="s">
        <v>13</v>
      </c>
      <c r="B11" s="11" t="s">
        <v>26</v>
      </c>
      <c r="C11" s="11" t="s">
        <v>27</v>
      </c>
      <c r="D11" s="11" t="s">
        <v>28</v>
      </c>
      <c r="E11" s="11" t="s">
        <v>29</v>
      </c>
    </row>
    <row r="12" spans="1:5" x14ac:dyDescent="0.2">
      <c r="A12" s="11">
        <v>1</v>
      </c>
      <c r="B12" s="11">
        <v>2</v>
      </c>
      <c r="C12" s="11">
        <v>3</v>
      </c>
      <c r="D12" s="11">
        <v>4</v>
      </c>
      <c r="E12" s="11">
        <v>5</v>
      </c>
    </row>
    <row r="13" spans="1:5" ht="25.5" x14ac:dyDescent="0.2">
      <c r="A13" s="12">
        <v>1</v>
      </c>
      <c r="B13" s="16" t="s">
        <v>226</v>
      </c>
      <c r="C13" s="17" t="s">
        <v>227</v>
      </c>
      <c r="D13" s="18">
        <v>41473</v>
      </c>
      <c r="E13" s="18" t="s">
        <v>228</v>
      </c>
    </row>
    <row r="14" spans="1:5" ht="25.5" x14ac:dyDescent="0.2">
      <c r="A14" s="12">
        <v>2</v>
      </c>
      <c r="B14" s="16" t="s">
        <v>226</v>
      </c>
      <c r="C14" s="17" t="s">
        <v>229</v>
      </c>
      <c r="D14" s="18">
        <v>42403</v>
      </c>
      <c r="E14" s="18" t="s">
        <v>228</v>
      </c>
    </row>
    <row r="15" spans="1:5" ht="25.5" x14ac:dyDescent="0.2">
      <c r="A15" s="12">
        <v>3</v>
      </c>
      <c r="B15" s="16" t="s">
        <v>226</v>
      </c>
      <c r="C15" s="17" t="s">
        <v>230</v>
      </c>
      <c r="D15" s="18">
        <v>42548</v>
      </c>
      <c r="E15" s="18" t="s">
        <v>228</v>
      </c>
    </row>
  </sheetData>
  <mergeCells count="2">
    <mergeCell ref="A1:D1"/>
    <mergeCell ref="A10:D10"/>
  </mergeCells>
  <pageMargins left="0.51181102362204722" right="0.31496062992125984" top="0.35433070866141736" bottom="0.35433070866141736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28.6640625" customWidth="1"/>
    <col min="2" max="3" width="9" customWidth="1"/>
    <col min="4" max="4" width="9.83203125" customWidth="1"/>
    <col min="5" max="10" width="9" customWidth="1"/>
    <col min="11" max="11" width="9.6640625" customWidth="1"/>
    <col min="12" max="12" width="10.1640625" customWidth="1"/>
    <col min="13" max="13" width="10" customWidth="1"/>
    <col min="14" max="15" width="9" customWidth="1"/>
    <col min="16" max="16" width="9.83203125" customWidth="1"/>
    <col min="17" max="18" width="9" customWidth="1"/>
    <col min="19" max="19" width="10.6640625" customWidth="1"/>
    <col min="20" max="20" width="14.83203125" customWidth="1"/>
  </cols>
  <sheetData>
    <row r="1" spans="1:20" ht="15.75" x14ac:dyDescent="0.25">
      <c r="A1" s="15" t="s">
        <v>156</v>
      </c>
    </row>
    <row r="2" spans="1:20" s="10" customFormat="1" ht="36" customHeight="1" x14ac:dyDescent="0.2">
      <c r="A2" s="71" t="s">
        <v>30</v>
      </c>
      <c r="B2" s="64" t="s">
        <v>145</v>
      </c>
      <c r="C2" s="65"/>
      <c r="D2" s="66"/>
      <c r="E2" s="74" t="s">
        <v>150</v>
      </c>
      <c r="F2" s="75"/>
      <c r="G2" s="75"/>
      <c r="H2" s="75"/>
      <c r="I2" s="75"/>
      <c r="J2" s="75"/>
      <c r="K2" s="75"/>
      <c r="L2" s="75"/>
      <c r="M2" s="76"/>
      <c r="N2" s="64" t="s">
        <v>151</v>
      </c>
      <c r="O2" s="65"/>
      <c r="P2" s="66"/>
      <c r="Q2" s="64" t="s">
        <v>154</v>
      </c>
      <c r="R2" s="65"/>
      <c r="S2" s="66"/>
      <c r="T2" s="70" t="s">
        <v>155</v>
      </c>
    </row>
    <row r="3" spans="1:20" s="10" customFormat="1" ht="36" customHeight="1" x14ac:dyDescent="0.2">
      <c r="A3" s="72"/>
      <c r="B3" s="67"/>
      <c r="C3" s="68"/>
      <c r="D3" s="69"/>
      <c r="E3" s="74" t="s">
        <v>149</v>
      </c>
      <c r="F3" s="75"/>
      <c r="G3" s="75"/>
      <c r="H3" s="74" t="s">
        <v>61</v>
      </c>
      <c r="I3" s="75"/>
      <c r="J3" s="75"/>
      <c r="K3" s="74" t="s">
        <v>148</v>
      </c>
      <c r="L3" s="75"/>
      <c r="M3" s="75"/>
      <c r="N3" s="67"/>
      <c r="O3" s="68"/>
      <c r="P3" s="69"/>
      <c r="Q3" s="67"/>
      <c r="R3" s="68"/>
      <c r="S3" s="69"/>
      <c r="T3" s="70"/>
    </row>
    <row r="4" spans="1:20" s="10" customFormat="1" ht="77.25" customHeight="1" x14ac:dyDescent="0.2">
      <c r="A4" s="73"/>
      <c r="B4" s="21" t="s">
        <v>146</v>
      </c>
      <c r="C4" s="21" t="s">
        <v>147</v>
      </c>
      <c r="D4" s="21" t="s">
        <v>148</v>
      </c>
      <c r="E4" s="21" t="s">
        <v>34</v>
      </c>
      <c r="F4" s="21" t="s">
        <v>35</v>
      </c>
      <c r="G4" s="21" t="s">
        <v>36</v>
      </c>
      <c r="H4" s="21" t="s">
        <v>34</v>
      </c>
      <c r="I4" s="21" t="s">
        <v>35</v>
      </c>
      <c r="J4" s="21" t="s">
        <v>36</v>
      </c>
      <c r="K4" s="21" t="s">
        <v>34</v>
      </c>
      <c r="L4" s="21" t="s">
        <v>35</v>
      </c>
      <c r="M4" s="21" t="s">
        <v>36</v>
      </c>
      <c r="N4" s="21" t="s">
        <v>152</v>
      </c>
      <c r="O4" s="21" t="s">
        <v>153</v>
      </c>
      <c r="P4" s="21" t="s">
        <v>148</v>
      </c>
      <c r="Q4" s="21" t="s">
        <v>152</v>
      </c>
      <c r="R4" s="21" t="s">
        <v>153</v>
      </c>
      <c r="S4" s="21" t="s">
        <v>148</v>
      </c>
      <c r="T4" s="70"/>
    </row>
    <row r="5" spans="1:20" x14ac:dyDescent="0.2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11">
        <v>18</v>
      </c>
      <c r="S5" s="11">
        <v>19</v>
      </c>
      <c r="T5" s="2"/>
    </row>
    <row r="6" spans="1:20" s="9" customFormat="1" ht="19.5" customHeight="1" x14ac:dyDescent="0.2">
      <c r="A6" s="88" t="s">
        <v>31</v>
      </c>
      <c r="B6" s="89">
        <f>B7+B8+B9+B11</f>
        <v>14.1</v>
      </c>
      <c r="C6" s="90">
        <f>C7+C8+C9+C11</f>
        <v>12.7</v>
      </c>
      <c r="D6" s="91">
        <f>C6/B6-1</f>
        <v>-9.9290780141844004E-2</v>
      </c>
      <c r="E6" s="89">
        <f t="shared" ref="E6:J6" si="0">E7+E8+E9+E11</f>
        <v>25</v>
      </c>
      <c r="F6" s="89">
        <f t="shared" si="0"/>
        <v>21</v>
      </c>
      <c r="G6" s="89">
        <f t="shared" si="0"/>
        <v>13</v>
      </c>
      <c r="H6" s="90">
        <f t="shared" si="0"/>
        <v>24</v>
      </c>
      <c r="I6" s="90">
        <f t="shared" si="0"/>
        <v>18</v>
      </c>
      <c r="J6" s="90">
        <f t="shared" si="0"/>
        <v>8</v>
      </c>
      <c r="K6" s="92">
        <f>H6/E6-1</f>
        <v>-4.0000000000000036E-2</v>
      </c>
      <c r="L6" s="92">
        <f t="shared" ref="L6:M14" si="1">I6/F6-1</f>
        <v>-0.1428571428571429</v>
      </c>
      <c r="M6" s="92">
        <f t="shared" si="1"/>
        <v>-0.38461538461538458</v>
      </c>
      <c r="N6" s="89">
        <f>N7+N8+N9+N11</f>
        <v>16.3</v>
      </c>
      <c r="O6" s="90">
        <f>O7+O8+O9+O11</f>
        <v>14.2</v>
      </c>
      <c r="P6" s="92">
        <f>O6/N6-1</f>
        <v>-0.12883435582822089</v>
      </c>
      <c r="Q6" s="89">
        <v>67.7</v>
      </c>
      <c r="R6" s="90">
        <v>67.3</v>
      </c>
      <c r="S6" s="91">
        <f>R6/Q6-1</f>
        <v>-5.9084194977844229E-3</v>
      </c>
      <c r="T6" s="93"/>
    </row>
    <row r="7" spans="1:20" ht="29.25" customHeight="1" x14ac:dyDescent="0.2">
      <c r="A7" s="94" t="s">
        <v>163</v>
      </c>
      <c r="B7" s="95"/>
      <c r="C7" s="96"/>
      <c r="D7" s="97"/>
      <c r="E7" s="95"/>
      <c r="F7" s="95"/>
      <c r="G7" s="95"/>
      <c r="H7" s="96"/>
      <c r="I7" s="96"/>
      <c r="J7" s="96"/>
      <c r="K7" s="98" t="e">
        <f>H7/E7-1</f>
        <v>#DIV/0!</v>
      </c>
      <c r="L7" s="98" t="e">
        <f t="shared" si="1"/>
        <v>#DIV/0!</v>
      </c>
      <c r="M7" s="98" t="e">
        <f t="shared" si="1"/>
        <v>#DIV/0!</v>
      </c>
      <c r="N7" s="95"/>
      <c r="O7" s="96"/>
      <c r="P7" s="98" t="e">
        <f t="shared" ref="P7:P14" si="2">O7/N7-1</f>
        <v>#DIV/0!</v>
      </c>
      <c r="Q7" s="95"/>
      <c r="R7" s="96"/>
      <c r="S7" s="97"/>
      <c r="T7" s="99"/>
    </row>
    <row r="8" spans="1:20" ht="24.75" customHeight="1" x14ac:dyDescent="0.2">
      <c r="A8" s="94" t="s">
        <v>164</v>
      </c>
      <c r="B8" s="95">
        <v>13.5</v>
      </c>
      <c r="C8" s="96">
        <v>12.1</v>
      </c>
      <c r="D8" s="97">
        <f t="shared" ref="D8:D14" si="3">C8/B8-1</f>
        <v>-0.10370370370370374</v>
      </c>
      <c r="E8" s="95">
        <v>24</v>
      </c>
      <c r="F8" s="95">
        <v>21</v>
      </c>
      <c r="G8" s="95">
        <v>13</v>
      </c>
      <c r="H8" s="96">
        <v>23</v>
      </c>
      <c r="I8" s="96">
        <v>18</v>
      </c>
      <c r="J8" s="96">
        <v>8</v>
      </c>
      <c r="K8" s="98">
        <f t="shared" ref="K8:K14" si="4">H8/E8-1</f>
        <v>-4.166666666666663E-2</v>
      </c>
      <c r="L8" s="98">
        <f t="shared" si="1"/>
        <v>-0.1428571428571429</v>
      </c>
      <c r="M8" s="98">
        <f t="shared" si="1"/>
        <v>-0.38461538461538458</v>
      </c>
      <c r="N8" s="95">
        <v>15.3</v>
      </c>
      <c r="O8" s="96">
        <v>13.2</v>
      </c>
      <c r="P8" s="98">
        <f t="shared" si="2"/>
        <v>-0.13725490196078438</v>
      </c>
      <c r="Q8" s="95">
        <v>70.599999999999994</v>
      </c>
      <c r="R8" s="96">
        <v>70.7</v>
      </c>
      <c r="S8" s="97">
        <f t="shared" ref="S8:S14" si="5">R8/Q8-1</f>
        <v>1.4164305949009304E-3</v>
      </c>
      <c r="T8" s="99"/>
    </row>
    <row r="9" spans="1:20" ht="19.5" customHeight="1" x14ac:dyDescent="0.2">
      <c r="A9" s="94" t="s">
        <v>165</v>
      </c>
      <c r="B9" s="100">
        <v>0.2</v>
      </c>
      <c r="C9" s="96">
        <v>0.2</v>
      </c>
      <c r="D9" s="97">
        <f t="shared" si="3"/>
        <v>0</v>
      </c>
      <c r="E9" s="95"/>
      <c r="F9" s="95"/>
      <c r="G9" s="95"/>
      <c r="H9" s="96"/>
      <c r="I9" s="96"/>
      <c r="J9" s="96"/>
      <c r="K9" s="98" t="e">
        <f t="shared" si="4"/>
        <v>#DIV/0!</v>
      </c>
      <c r="L9" s="98" t="e">
        <f t="shared" si="1"/>
        <v>#DIV/0!</v>
      </c>
      <c r="M9" s="98" t="e">
        <f t="shared" si="1"/>
        <v>#DIV/0!</v>
      </c>
      <c r="N9" s="95"/>
      <c r="O9" s="96"/>
      <c r="P9" s="98" t="e">
        <f t="shared" si="2"/>
        <v>#DIV/0!</v>
      </c>
      <c r="Q9" s="95"/>
      <c r="R9" s="96"/>
      <c r="S9" s="97"/>
      <c r="T9" s="99"/>
    </row>
    <row r="10" spans="1:20" ht="30" customHeight="1" x14ac:dyDescent="0.2">
      <c r="A10" s="94" t="s">
        <v>166</v>
      </c>
      <c r="B10" s="95">
        <v>0.2</v>
      </c>
      <c r="C10" s="96">
        <v>0.2</v>
      </c>
      <c r="D10" s="97">
        <f t="shared" si="3"/>
        <v>0</v>
      </c>
      <c r="E10" s="95"/>
      <c r="F10" s="95"/>
      <c r="G10" s="95"/>
      <c r="H10" s="96"/>
      <c r="I10" s="96"/>
      <c r="J10" s="96"/>
      <c r="K10" s="98" t="e">
        <f t="shared" si="4"/>
        <v>#DIV/0!</v>
      </c>
      <c r="L10" s="98" t="e">
        <f t="shared" si="1"/>
        <v>#DIV/0!</v>
      </c>
      <c r="M10" s="98" t="e">
        <f t="shared" si="1"/>
        <v>#DIV/0!</v>
      </c>
      <c r="N10" s="95"/>
      <c r="O10" s="96"/>
      <c r="P10" s="98" t="e">
        <f t="shared" si="2"/>
        <v>#DIV/0!</v>
      </c>
      <c r="Q10" s="95"/>
      <c r="R10" s="96"/>
      <c r="S10" s="97"/>
      <c r="T10" s="99"/>
    </row>
    <row r="11" spans="1:20" ht="26.25" customHeight="1" x14ac:dyDescent="0.2">
      <c r="A11" s="94" t="s">
        <v>392</v>
      </c>
      <c r="B11" s="100">
        <v>0.4</v>
      </c>
      <c r="C11" s="96">
        <v>0.4</v>
      </c>
      <c r="D11" s="97">
        <f t="shared" si="3"/>
        <v>0</v>
      </c>
      <c r="E11" s="95">
        <v>1</v>
      </c>
      <c r="F11" s="95"/>
      <c r="G11" s="95"/>
      <c r="H11" s="96">
        <v>1</v>
      </c>
      <c r="I11" s="96"/>
      <c r="J11" s="96"/>
      <c r="K11" s="98">
        <f t="shared" si="4"/>
        <v>0</v>
      </c>
      <c r="L11" s="98" t="e">
        <f t="shared" si="1"/>
        <v>#DIV/0!</v>
      </c>
      <c r="M11" s="98" t="e">
        <f t="shared" si="1"/>
        <v>#DIV/0!</v>
      </c>
      <c r="N11" s="95">
        <v>1</v>
      </c>
      <c r="O11" s="96">
        <v>1</v>
      </c>
      <c r="P11" s="98">
        <f t="shared" si="2"/>
        <v>0</v>
      </c>
      <c r="Q11" s="95">
        <v>22.6</v>
      </c>
      <c r="R11" s="96">
        <v>22.7</v>
      </c>
      <c r="S11" s="97">
        <f t="shared" si="5"/>
        <v>4.4247787610618428E-3</v>
      </c>
      <c r="T11" s="99"/>
    </row>
    <row r="12" spans="1:20" s="9" customFormat="1" ht="27" customHeight="1" x14ac:dyDescent="0.2">
      <c r="A12" s="88" t="s">
        <v>32</v>
      </c>
      <c r="B12" s="101">
        <v>2.2999999999999998</v>
      </c>
      <c r="C12" s="90">
        <v>2.2999999999999998</v>
      </c>
      <c r="D12" s="91">
        <f t="shared" si="3"/>
        <v>0</v>
      </c>
      <c r="E12" s="101">
        <v>3</v>
      </c>
      <c r="F12" s="101">
        <v>1</v>
      </c>
      <c r="G12" s="101"/>
      <c r="H12" s="90">
        <v>3</v>
      </c>
      <c r="I12" s="90">
        <v>1</v>
      </c>
      <c r="J12" s="90"/>
      <c r="K12" s="92">
        <f t="shared" si="4"/>
        <v>0</v>
      </c>
      <c r="L12" s="92">
        <f t="shared" si="1"/>
        <v>0</v>
      </c>
      <c r="M12" s="92" t="e">
        <f t="shared" si="1"/>
        <v>#DIV/0!</v>
      </c>
      <c r="N12" s="101">
        <v>3</v>
      </c>
      <c r="O12" s="90">
        <v>3</v>
      </c>
      <c r="P12" s="92">
        <f t="shared" si="2"/>
        <v>0</v>
      </c>
      <c r="Q12" s="101">
        <v>56.2</v>
      </c>
      <c r="R12" s="90">
        <v>56.9</v>
      </c>
      <c r="S12" s="91">
        <f t="shared" si="5"/>
        <v>1.245551601423478E-2</v>
      </c>
      <c r="T12" s="93"/>
    </row>
    <row r="13" spans="1:20" s="9" customFormat="1" ht="22.5" customHeight="1" x14ac:dyDescent="0.2">
      <c r="A13" s="88" t="s">
        <v>33</v>
      </c>
      <c r="B13" s="102">
        <v>4.3</v>
      </c>
      <c r="C13" s="90">
        <v>3.85</v>
      </c>
      <c r="D13" s="91">
        <f t="shared" si="3"/>
        <v>-0.10465116279069764</v>
      </c>
      <c r="E13" s="101">
        <v>12</v>
      </c>
      <c r="F13" s="101"/>
      <c r="G13" s="101"/>
      <c r="H13" s="90">
        <v>11</v>
      </c>
      <c r="I13" s="90"/>
      <c r="J13" s="90"/>
      <c r="K13" s="92">
        <f t="shared" si="4"/>
        <v>-8.333333333333337E-2</v>
      </c>
      <c r="L13" s="92" t="e">
        <f t="shared" si="1"/>
        <v>#DIV/0!</v>
      </c>
      <c r="M13" s="92" t="e">
        <f t="shared" si="1"/>
        <v>#DIV/0!</v>
      </c>
      <c r="N13" s="101">
        <v>8.8000000000000007</v>
      </c>
      <c r="O13" s="90">
        <v>7.7</v>
      </c>
      <c r="P13" s="92">
        <f t="shared" si="2"/>
        <v>-0.125</v>
      </c>
      <c r="Q13" s="101">
        <v>34</v>
      </c>
      <c r="R13" s="90">
        <v>43.3</v>
      </c>
      <c r="S13" s="91">
        <f t="shared" si="5"/>
        <v>0.2735294117647058</v>
      </c>
      <c r="T13" s="93"/>
    </row>
    <row r="14" spans="1:20" s="9" customFormat="1" ht="19.5" customHeight="1" x14ac:dyDescent="0.2">
      <c r="A14" s="88" t="s">
        <v>139</v>
      </c>
      <c r="B14" s="89">
        <f t="shared" ref="B14:C14" si="6">B6+B12+B13</f>
        <v>20.7</v>
      </c>
      <c r="C14" s="90">
        <f t="shared" si="6"/>
        <v>18.850000000000001</v>
      </c>
      <c r="D14" s="91">
        <f t="shared" si="3"/>
        <v>-8.9371980676328455E-2</v>
      </c>
      <c r="E14" s="89">
        <f>E6+E12+E13</f>
        <v>40</v>
      </c>
      <c r="F14" s="89">
        <f t="shared" ref="F14:G14" si="7">F6+F12+F13</f>
        <v>22</v>
      </c>
      <c r="G14" s="89">
        <f t="shared" si="7"/>
        <v>13</v>
      </c>
      <c r="H14" s="90">
        <f>H6+H12+H13</f>
        <v>38</v>
      </c>
      <c r="I14" s="90">
        <f t="shared" ref="I14:J14" si="8">I6+I12+I13</f>
        <v>19</v>
      </c>
      <c r="J14" s="90">
        <f t="shared" si="8"/>
        <v>8</v>
      </c>
      <c r="K14" s="92">
        <f t="shared" si="4"/>
        <v>-5.0000000000000044E-2</v>
      </c>
      <c r="L14" s="92">
        <f t="shared" si="1"/>
        <v>-0.13636363636363635</v>
      </c>
      <c r="M14" s="92">
        <f t="shared" si="1"/>
        <v>-0.38461538461538458</v>
      </c>
      <c r="N14" s="89">
        <f>N6+N12+N13</f>
        <v>28.1</v>
      </c>
      <c r="O14" s="90">
        <f>O6+O12+O13</f>
        <v>24.9</v>
      </c>
      <c r="P14" s="92">
        <f t="shared" si="2"/>
        <v>-0.11387900355871894</v>
      </c>
      <c r="Q14" s="89">
        <v>55.9</v>
      </c>
      <c r="R14" s="90">
        <v>58.6</v>
      </c>
      <c r="S14" s="91">
        <f t="shared" si="5"/>
        <v>4.8300536672629679E-2</v>
      </c>
      <c r="T14" s="93"/>
    </row>
  </sheetData>
  <mergeCells count="9">
    <mergeCell ref="N2:P3"/>
    <mergeCell ref="Q2:S3"/>
    <mergeCell ref="T2:T4"/>
    <mergeCell ref="A2:A4"/>
    <mergeCell ref="E3:G3"/>
    <mergeCell ref="H3:J3"/>
    <mergeCell ref="K3:M3"/>
    <mergeCell ref="E2:M2"/>
    <mergeCell ref="B2:D3"/>
  </mergeCells>
  <pageMargins left="0.51181102362204722" right="0.31496062992125984" top="0.35433070866141736" bottom="0.35433070866141736" header="0.31496062992125984" footer="0.31496062992125984"/>
  <pageSetup paperSize="9" scale="7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E50"/>
  <sheetViews>
    <sheetView view="pageBreakPreview" zoomScaleNormal="100" zoomScaleSheetLayoutView="100" workbookViewId="0">
      <selection activeCell="D7" sqref="D7"/>
    </sheetView>
  </sheetViews>
  <sheetFormatPr defaultRowHeight="12.75" x14ac:dyDescent="0.2"/>
  <cols>
    <col min="2" max="2" width="37.6640625" customWidth="1"/>
    <col min="3" max="4" width="27.83203125" customWidth="1"/>
    <col min="5" max="5" width="23.5" customWidth="1"/>
    <col min="6" max="6" width="27.83203125" customWidth="1"/>
  </cols>
  <sheetData>
    <row r="1" spans="1:5" s="22" customFormat="1" ht="15.75" x14ac:dyDescent="0.25">
      <c r="A1" s="15" t="s">
        <v>167</v>
      </c>
    </row>
    <row r="2" spans="1:5" s="22" customFormat="1" ht="15.75" x14ac:dyDescent="0.25">
      <c r="A2" s="15" t="s">
        <v>37</v>
      </c>
    </row>
    <row r="3" spans="1:5" ht="27" customHeight="1" x14ac:dyDescent="0.2">
      <c r="A3" s="11" t="s">
        <v>13</v>
      </c>
      <c r="B3" s="11" t="s">
        <v>30</v>
      </c>
      <c r="C3" s="11" t="s">
        <v>38</v>
      </c>
      <c r="D3" s="11" t="s">
        <v>39</v>
      </c>
      <c r="E3" s="11" t="s">
        <v>40</v>
      </c>
    </row>
    <row r="4" spans="1:5" x14ac:dyDescent="0.2">
      <c r="A4" s="11">
        <v>1</v>
      </c>
      <c r="B4" s="11"/>
      <c r="C4" s="14"/>
      <c r="D4" s="14"/>
      <c r="E4" s="14"/>
    </row>
    <row r="5" spans="1:5" ht="21" customHeight="1" x14ac:dyDescent="0.2">
      <c r="A5" s="13" t="s">
        <v>41</v>
      </c>
      <c r="B5" s="12" t="s">
        <v>42</v>
      </c>
      <c r="C5" s="23">
        <v>33445.689680000003</v>
      </c>
      <c r="D5" s="23">
        <v>29143.059850000001</v>
      </c>
      <c r="E5" s="24">
        <f>D5/C5-1</f>
        <v>-0.12864527151828797</v>
      </c>
    </row>
    <row r="6" spans="1:5" ht="21" customHeight="1" x14ac:dyDescent="0.2">
      <c r="A6" s="13" t="s">
        <v>43</v>
      </c>
      <c r="B6" s="12" t="s">
        <v>168</v>
      </c>
      <c r="C6" s="23">
        <v>6148.8241900000003</v>
      </c>
      <c r="D6" s="23">
        <v>6148.8241900000003</v>
      </c>
      <c r="E6" s="24">
        <f t="shared" ref="E6:E20" si="0">D6/C6-1</f>
        <v>0</v>
      </c>
    </row>
    <row r="7" spans="1:5" ht="21" customHeight="1" x14ac:dyDescent="0.2">
      <c r="A7" s="13" t="s">
        <v>44</v>
      </c>
      <c r="B7" s="12" t="s">
        <v>169</v>
      </c>
      <c r="C7" s="23">
        <v>271.43779999999998</v>
      </c>
      <c r="D7" s="23">
        <v>246.76177999999999</v>
      </c>
      <c r="E7" s="24">
        <f t="shared" si="0"/>
        <v>-9.0908561740479787E-2</v>
      </c>
    </row>
    <row r="8" spans="1:5" ht="25.5" x14ac:dyDescent="0.2">
      <c r="A8" s="13" t="s">
        <v>45</v>
      </c>
      <c r="B8" s="12" t="s">
        <v>170</v>
      </c>
      <c r="C8" s="23">
        <v>2320</v>
      </c>
      <c r="D8" s="23">
        <v>2320</v>
      </c>
      <c r="E8" s="24">
        <f t="shared" si="0"/>
        <v>0</v>
      </c>
    </row>
    <row r="9" spans="1:5" x14ac:dyDescent="0.2">
      <c r="A9" s="13" t="s">
        <v>46</v>
      </c>
      <c r="B9" s="12" t="s">
        <v>169</v>
      </c>
      <c r="C9" s="23">
        <v>0</v>
      </c>
      <c r="D9" s="23">
        <v>0</v>
      </c>
      <c r="E9" s="24" t="e">
        <f t="shared" si="0"/>
        <v>#DIV/0!</v>
      </c>
    </row>
    <row r="10" spans="1:5" ht="21" customHeight="1" x14ac:dyDescent="0.2">
      <c r="A10" s="13" t="s">
        <v>47</v>
      </c>
      <c r="B10" s="12" t="s">
        <v>48</v>
      </c>
      <c r="C10" s="23">
        <v>9014.2026000000005</v>
      </c>
      <c r="D10" s="23">
        <v>15085.23855</v>
      </c>
      <c r="E10" s="24">
        <f t="shared" si="0"/>
        <v>0.67349672726459464</v>
      </c>
    </row>
    <row r="11" spans="1:5" ht="25.5" x14ac:dyDescent="0.2">
      <c r="A11" s="13" t="s">
        <v>49</v>
      </c>
      <c r="B11" s="12" t="s">
        <v>171</v>
      </c>
      <c r="C11" s="23">
        <v>2152.5902299999998</v>
      </c>
      <c r="D11" s="23">
        <v>1600.1335899999999</v>
      </c>
      <c r="E11" s="24">
        <f t="shared" si="0"/>
        <v>-0.256647378725676</v>
      </c>
    </row>
    <row r="12" spans="1:5" ht="25.5" x14ac:dyDescent="0.2">
      <c r="A12" s="13" t="s">
        <v>50</v>
      </c>
      <c r="B12" s="12" t="s">
        <v>172</v>
      </c>
      <c r="C12" s="23">
        <v>2147.9072299999998</v>
      </c>
      <c r="D12" s="23">
        <v>1596.5005900000001</v>
      </c>
      <c r="E12" s="24">
        <f t="shared" si="0"/>
        <v>-0.25671808926310091</v>
      </c>
    </row>
    <row r="13" spans="1:5" ht="38.25" x14ac:dyDescent="0.2">
      <c r="A13" s="13" t="s">
        <v>51</v>
      </c>
      <c r="B13" s="12" t="s">
        <v>173</v>
      </c>
      <c r="C13" s="23">
        <v>0</v>
      </c>
      <c r="D13" s="23">
        <v>0</v>
      </c>
      <c r="E13" s="24" t="e">
        <f t="shared" si="0"/>
        <v>#DIV/0!</v>
      </c>
    </row>
    <row r="14" spans="1:5" x14ac:dyDescent="0.2">
      <c r="A14" s="13" t="s">
        <v>52</v>
      </c>
      <c r="B14" s="12" t="s">
        <v>174</v>
      </c>
      <c r="C14" s="23">
        <v>0</v>
      </c>
      <c r="D14" s="23">
        <v>0</v>
      </c>
      <c r="E14" s="24" t="e">
        <f t="shared" si="0"/>
        <v>#DIV/0!</v>
      </c>
    </row>
    <row r="15" spans="1:5" ht="25.5" x14ac:dyDescent="0.2">
      <c r="A15" s="13" t="s">
        <v>53</v>
      </c>
      <c r="B15" s="12" t="s">
        <v>175</v>
      </c>
      <c r="C15" s="23">
        <v>6816.9766099999997</v>
      </c>
      <c r="D15" s="23">
        <v>13440.38566</v>
      </c>
      <c r="E15" s="24">
        <f t="shared" si="0"/>
        <v>0.97160507200273361</v>
      </c>
    </row>
    <row r="16" spans="1:5" ht="25.5" x14ac:dyDescent="0.2">
      <c r="A16" s="13" t="s">
        <v>54</v>
      </c>
      <c r="B16" s="12" t="s">
        <v>176</v>
      </c>
      <c r="C16" s="23">
        <v>44.635759999999998</v>
      </c>
      <c r="D16" s="23">
        <v>44.719299999999997</v>
      </c>
      <c r="E16" s="24">
        <f t="shared" si="0"/>
        <v>1.8715935384543414E-3</v>
      </c>
    </row>
    <row r="17" spans="1:5" ht="15" customHeight="1" x14ac:dyDescent="0.2">
      <c r="A17" s="13" t="s">
        <v>55</v>
      </c>
      <c r="B17" s="12" t="s">
        <v>56</v>
      </c>
      <c r="C17" s="23">
        <v>47975.03256</v>
      </c>
      <c r="D17" s="23">
        <v>50369.690219999997</v>
      </c>
      <c r="E17" s="24">
        <f t="shared" si="0"/>
        <v>4.9914664612371373E-2</v>
      </c>
    </row>
    <row r="18" spans="1:5" ht="15" customHeight="1" x14ac:dyDescent="0.2">
      <c r="A18" s="13" t="s">
        <v>57</v>
      </c>
      <c r="B18" s="12" t="s">
        <v>177</v>
      </c>
      <c r="C18" s="23">
        <v>0</v>
      </c>
      <c r="D18" s="23">
        <v>0</v>
      </c>
      <c r="E18" s="24" t="e">
        <f t="shared" si="0"/>
        <v>#DIV/0!</v>
      </c>
    </row>
    <row r="19" spans="1:5" ht="15" customHeight="1" x14ac:dyDescent="0.2">
      <c r="A19" s="13" t="s">
        <v>58</v>
      </c>
      <c r="B19" s="12" t="s">
        <v>178</v>
      </c>
      <c r="C19" s="23">
        <v>5369.2916999999998</v>
      </c>
      <c r="D19" s="23">
        <f>12150.13098</f>
        <v>12150.13098</v>
      </c>
      <c r="E19" s="24">
        <f t="shared" si="0"/>
        <v>1.2628926977463339</v>
      </c>
    </row>
    <row r="20" spans="1:5" ht="25.5" x14ac:dyDescent="0.2">
      <c r="A20" s="13" t="s">
        <v>59</v>
      </c>
      <c r="B20" s="12" t="s">
        <v>179</v>
      </c>
      <c r="C20" s="23">
        <v>0</v>
      </c>
      <c r="D20" s="23">
        <v>0</v>
      </c>
      <c r="E20" s="24" t="e">
        <f t="shared" si="0"/>
        <v>#DIV/0!</v>
      </c>
    </row>
    <row r="21" spans="1:5" x14ac:dyDescent="0.2">
      <c r="A21" s="7"/>
      <c r="B21" s="7"/>
      <c r="C21" s="7"/>
      <c r="D21" s="7"/>
      <c r="E21" s="7"/>
    </row>
    <row r="22" spans="1:5" x14ac:dyDescent="0.2">
      <c r="A22" s="7"/>
      <c r="B22" s="7"/>
      <c r="C22" s="7"/>
      <c r="D22" s="7"/>
      <c r="E22" s="7"/>
    </row>
    <row r="23" spans="1:5" ht="26.25" customHeight="1" x14ac:dyDescent="0.2">
      <c r="A23" s="77" t="s">
        <v>140</v>
      </c>
      <c r="B23" s="77"/>
      <c r="C23" s="77"/>
      <c r="D23" s="77"/>
      <c r="E23" s="19"/>
    </row>
    <row r="24" spans="1:5" ht="20.25" customHeight="1" x14ac:dyDescent="0.2">
      <c r="A24" s="78" t="s">
        <v>141</v>
      </c>
      <c r="B24" s="78"/>
      <c r="C24" s="78"/>
      <c r="D24" s="78"/>
      <c r="E24" s="19"/>
    </row>
    <row r="25" spans="1:5" ht="19.5" customHeight="1" x14ac:dyDescent="0.2">
      <c r="A25" s="78" t="s">
        <v>142</v>
      </c>
      <c r="B25" s="78"/>
      <c r="C25" s="78"/>
      <c r="D25" s="78"/>
      <c r="E25" s="19"/>
    </row>
    <row r="26" spans="1:5" x14ac:dyDescent="0.2">
      <c r="A26" s="7"/>
      <c r="B26" s="7"/>
      <c r="C26" s="7"/>
      <c r="D26" s="7"/>
      <c r="E26" s="7"/>
    </row>
    <row r="27" spans="1:5" x14ac:dyDescent="0.2">
      <c r="A27" s="7"/>
      <c r="B27" s="7"/>
      <c r="C27" s="7"/>
      <c r="D27" s="7"/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/>
      <c r="B29" s="7"/>
      <c r="C29" s="7"/>
      <c r="D29" s="7"/>
      <c r="E29" s="7"/>
    </row>
    <row r="30" spans="1:5" x14ac:dyDescent="0.2">
      <c r="A30" s="7"/>
      <c r="B30" s="7"/>
      <c r="C30" s="7"/>
      <c r="D30" s="7"/>
      <c r="E30" s="7"/>
    </row>
    <row r="31" spans="1:5" x14ac:dyDescent="0.2">
      <c r="A31" s="7"/>
      <c r="B31" s="7"/>
      <c r="C31" s="7"/>
      <c r="D31" s="7"/>
      <c r="E31" s="7"/>
    </row>
    <row r="32" spans="1:5" x14ac:dyDescent="0.2">
      <c r="A32" s="7"/>
      <c r="B32" s="7"/>
      <c r="C32" s="7"/>
      <c r="D32" s="7"/>
      <c r="E32" s="7"/>
    </row>
    <row r="33" spans="1:5" x14ac:dyDescent="0.2">
      <c r="A33" s="7"/>
      <c r="B33" s="7"/>
      <c r="C33" s="7"/>
      <c r="D33" s="7"/>
      <c r="E33" s="7"/>
    </row>
    <row r="34" spans="1:5" x14ac:dyDescent="0.2">
      <c r="A34" s="7"/>
      <c r="B34" s="7"/>
      <c r="C34" s="7"/>
      <c r="D34" s="7"/>
      <c r="E34" s="7"/>
    </row>
    <row r="35" spans="1:5" x14ac:dyDescent="0.2">
      <c r="A35" s="7"/>
      <c r="B35" s="7"/>
      <c r="C35" s="7"/>
      <c r="D35" s="7"/>
      <c r="E35" s="7"/>
    </row>
    <row r="36" spans="1:5" x14ac:dyDescent="0.2">
      <c r="A36" s="7"/>
      <c r="B36" s="7"/>
      <c r="C36" s="7"/>
      <c r="D36" s="7"/>
      <c r="E36" s="7"/>
    </row>
    <row r="37" spans="1:5" x14ac:dyDescent="0.2">
      <c r="A37" s="7"/>
      <c r="B37" s="7"/>
      <c r="C37" s="7"/>
      <c r="D37" s="7"/>
      <c r="E37" s="7"/>
    </row>
    <row r="38" spans="1:5" x14ac:dyDescent="0.2">
      <c r="A38" s="7"/>
      <c r="B38" s="7"/>
      <c r="C38" s="7"/>
      <c r="D38" s="7"/>
      <c r="E38" s="7"/>
    </row>
    <row r="39" spans="1:5" x14ac:dyDescent="0.2">
      <c r="A39" s="7"/>
      <c r="B39" s="7"/>
      <c r="C39" s="7"/>
      <c r="D39" s="7"/>
      <c r="E39" s="7"/>
    </row>
    <row r="40" spans="1:5" x14ac:dyDescent="0.2">
      <c r="A40" s="7"/>
      <c r="B40" s="7"/>
      <c r="C40" s="7"/>
      <c r="D40" s="7"/>
      <c r="E40" s="7"/>
    </row>
    <row r="41" spans="1:5" x14ac:dyDescent="0.2">
      <c r="A41" s="7"/>
      <c r="B41" s="7"/>
      <c r="C41" s="7"/>
      <c r="D41" s="7"/>
      <c r="E41" s="7"/>
    </row>
    <row r="42" spans="1:5" x14ac:dyDescent="0.2">
      <c r="A42" s="7"/>
      <c r="B42" s="7"/>
      <c r="C42" s="7"/>
      <c r="D42" s="7"/>
      <c r="E42" s="7"/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mergeCells count="3">
    <mergeCell ref="A23:D23"/>
    <mergeCell ref="A24:D24"/>
    <mergeCell ref="A25:D25"/>
  </mergeCells>
  <pageMargins left="0.51181102362204722" right="0.31496062992125984" top="0.35433070866141736" bottom="0.35433070866141736" header="0.31496062992125984" footer="0.31496062992125984"/>
  <pageSetup paperSize="9" scale="84" orientation="portrait" r:id="rId1"/>
  <drawing r:id="rId2"/>
  <legacyDrawing r:id="rId3"/>
  <controls>
    <mc:AlternateContent xmlns:mc="http://schemas.openxmlformats.org/markup-compatibility/2006">
      <mc:Choice Requires="x14">
        <control shapeId="4099" r:id="rId4" name="Control 3">
          <controlPr defaultSize="0" r:id="rId5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1733550</xdr:colOff>
                <xdr:row>56</xdr:row>
                <xdr:rowOff>28575</xdr:rowOff>
              </to>
            </anchor>
          </controlPr>
        </control>
      </mc:Choice>
      <mc:Fallback>
        <control shapeId="4099" r:id="rId4" name="Control 3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7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1733550</xdr:colOff>
                <xdr:row>56</xdr:row>
                <xdr:rowOff>28575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7" r:id="rId8" name="Control 1">
          <controlPr defaultSize="0" r:id="rId9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1</xdr:col>
                <xdr:colOff>381000</xdr:colOff>
                <xdr:row>51</xdr:row>
                <xdr:rowOff>66675</xdr:rowOff>
              </to>
            </anchor>
          </controlPr>
        </control>
      </mc:Choice>
      <mc:Fallback>
        <control shapeId="4097" r:id="rId8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8"/>
  <sheetViews>
    <sheetView view="pageBreakPreview" zoomScale="80" zoomScaleNormal="80" zoomScaleSheetLayoutView="80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P14" sqref="P14"/>
    </sheetView>
  </sheetViews>
  <sheetFormatPr defaultRowHeight="15" x14ac:dyDescent="0.25"/>
  <cols>
    <col min="1" max="1" width="56.1640625" style="44" customWidth="1"/>
    <col min="2" max="2" width="11.5" style="107" customWidth="1"/>
    <col min="3" max="3" width="15.5" style="107" customWidth="1"/>
    <col min="4" max="4" width="9.33203125" style="44" customWidth="1"/>
    <col min="5" max="5" width="18.1640625" style="108" customWidth="1"/>
    <col min="6" max="6" width="17" style="108" customWidth="1"/>
    <col min="7" max="7" width="11.33203125" style="108" customWidth="1"/>
    <col min="8" max="8" width="19.83203125" style="108" customWidth="1"/>
    <col min="9" max="9" width="17" style="108" customWidth="1"/>
    <col min="10" max="10" width="11.33203125" style="108" customWidth="1"/>
    <col min="11" max="11" width="19.83203125" style="108" hidden="1" customWidth="1"/>
    <col min="12" max="12" width="19.83203125" style="108" customWidth="1"/>
    <col min="13" max="13" width="17" style="108" customWidth="1"/>
    <col min="14" max="14" width="11.33203125" style="108" customWidth="1"/>
    <col min="15" max="15" width="19.83203125" style="108" customWidth="1"/>
    <col min="16" max="16" width="17" style="108" customWidth="1"/>
    <col min="17" max="17" width="11.33203125" style="108" customWidth="1"/>
    <col min="18" max="18" width="19.83203125" style="108" hidden="1" customWidth="1"/>
    <col min="19" max="19" width="19.83203125" style="108" customWidth="1"/>
    <col min="20" max="20" width="17" style="108" customWidth="1"/>
    <col min="21" max="21" width="11.33203125" style="108" customWidth="1"/>
    <col min="22" max="22" width="21" style="44" customWidth="1"/>
    <col min="23" max="16384" width="9.33203125" style="44"/>
  </cols>
  <sheetData>
    <row r="1" spans="1:21" ht="18.75" x14ac:dyDescent="0.2">
      <c r="A1" s="103" t="s">
        <v>475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4"/>
      <c r="U1" s="104"/>
    </row>
    <row r="2" spans="1:21" ht="18.75" x14ac:dyDescent="0.2">
      <c r="A2" s="105" t="s">
        <v>222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6"/>
      <c r="U2" s="106"/>
    </row>
    <row r="3" spans="1:21" x14ac:dyDescent="0.25">
      <c r="S3" s="109"/>
    </row>
    <row r="4" spans="1:21" s="45" customFormat="1" x14ac:dyDescent="0.25">
      <c r="A4" s="79" t="s">
        <v>30</v>
      </c>
      <c r="B4" s="79" t="s">
        <v>97</v>
      </c>
      <c r="C4" s="79" t="s">
        <v>232</v>
      </c>
      <c r="D4" s="79" t="s">
        <v>233</v>
      </c>
      <c r="E4" s="110" t="s">
        <v>234</v>
      </c>
      <c r="F4" s="111"/>
      <c r="G4" s="111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3"/>
      <c r="U4" s="113"/>
    </row>
    <row r="5" spans="1:21" s="45" customFormat="1" ht="14.25" x14ac:dyDescent="0.2">
      <c r="A5" s="80"/>
      <c r="B5" s="82"/>
      <c r="C5" s="82"/>
      <c r="D5" s="84"/>
      <c r="E5" s="114" t="s">
        <v>236</v>
      </c>
      <c r="F5" s="114"/>
      <c r="G5" s="114"/>
      <c r="H5" s="114" t="s">
        <v>235</v>
      </c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s="45" customFormat="1" ht="14.25" x14ac:dyDescent="0.2">
      <c r="A6" s="80"/>
      <c r="B6" s="82"/>
      <c r="C6" s="82"/>
      <c r="D6" s="84"/>
      <c r="E6" s="114"/>
      <c r="F6" s="114"/>
      <c r="G6" s="114"/>
      <c r="H6" s="114" t="s">
        <v>237</v>
      </c>
      <c r="I6" s="114"/>
      <c r="J6" s="114"/>
      <c r="K6" s="115" t="s">
        <v>238</v>
      </c>
      <c r="L6" s="114" t="s">
        <v>239</v>
      </c>
      <c r="M6" s="114"/>
      <c r="N6" s="114"/>
      <c r="O6" s="114" t="s">
        <v>240</v>
      </c>
      <c r="P6" s="114"/>
      <c r="Q6" s="114"/>
      <c r="R6" s="116" t="s">
        <v>241</v>
      </c>
      <c r="S6" s="114" t="s">
        <v>242</v>
      </c>
      <c r="T6" s="114"/>
      <c r="U6" s="114"/>
    </row>
    <row r="7" spans="1:21" s="121" customFormat="1" ht="30" x14ac:dyDescent="0.2">
      <c r="A7" s="81"/>
      <c r="B7" s="83"/>
      <c r="C7" s="83"/>
      <c r="D7" s="117"/>
      <c r="E7" s="118" t="s">
        <v>398</v>
      </c>
      <c r="F7" s="119" t="s">
        <v>399</v>
      </c>
      <c r="G7" s="120" t="s">
        <v>400</v>
      </c>
      <c r="H7" s="118" t="s">
        <v>398</v>
      </c>
      <c r="I7" s="119" t="s">
        <v>399</v>
      </c>
      <c r="J7" s="120" t="s">
        <v>400</v>
      </c>
      <c r="K7" s="115"/>
      <c r="L7" s="118" t="s">
        <v>398</v>
      </c>
      <c r="M7" s="119" t="s">
        <v>399</v>
      </c>
      <c r="N7" s="120" t="s">
        <v>400</v>
      </c>
      <c r="O7" s="118" t="s">
        <v>398</v>
      </c>
      <c r="P7" s="119" t="s">
        <v>399</v>
      </c>
      <c r="Q7" s="120" t="s">
        <v>400</v>
      </c>
      <c r="R7" s="116"/>
      <c r="S7" s="118" t="s">
        <v>398</v>
      </c>
      <c r="T7" s="119" t="s">
        <v>399</v>
      </c>
      <c r="U7" s="120" t="s">
        <v>400</v>
      </c>
    </row>
    <row r="8" spans="1:21" s="49" customFormat="1" ht="28.5" x14ac:dyDescent="0.2">
      <c r="A8" s="47" t="s">
        <v>243</v>
      </c>
      <c r="B8" s="122" t="s">
        <v>401</v>
      </c>
      <c r="C8" s="48" t="s">
        <v>244</v>
      </c>
      <c r="D8" s="48" t="s">
        <v>244</v>
      </c>
      <c r="E8" s="123">
        <f>H8+L8+O8+S8</f>
        <v>2147907.23</v>
      </c>
      <c r="F8" s="123">
        <f>I8+M8+P8+T8</f>
        <v>2147907.23</v>
      </c>
      <c r="G8" s="124">
        <f>F8/E8-1</f>
        <v>0</v>
      </c>
      <c r="H8" s="46"/>
      <c r="I8" s="125"/>
      <c r="J8" s="126" t="e">
        <f>I8/H8-1</f>
        <v>#DIV/0!</v>
      </c>
      <c r="K8" s="46"/>
      <c r="L8" s="46"/>
      <c r="M8" s="125"/>
      <c r="N8" s="126" t="e">
        <f>M8/L8-1</f>
        <v>#DIV/0!</v>
      </c>
      <c r="O8" s="46"/>
      <c r="P8" s="125"/>
      <c r="Q8" s="126" t="e">
        <f>P8/O8-1</f>
        <v>#DIV/0!</v>
      </c>
      <c r="R8" s="46"/>
      <c r="S8" s="46">
        <v>2147907.23</v>
      </c>
      <c r="T8" s="125">
        <v>2147907.23</v>
      </c>
      <c r="U8" s="126">
        <f>T8/S8-1</f>
        <v>0</v>
      </c>
    </row>
    <row r="9" spans="1:21" s="49" customFormat="1" ht="28.5" x14ac:dyDescent="0.2">
      <c r="A9" s="47" t="s">
        <v>245</v>
      </c>
      <c r="B9" s="122" t="s">
        <v>402</v>
      </c>
      <c r="C9" s="48" t="s">
        <v>244</v>
      </c>
      <c r="D9" s="48" t="s">
        <v>244</v>
      </c>
      <c r="E9" s="46">
        <f t="shared" ref="E9:F9" si="0">E8+E10-E74+E186-E190</f>
        <v>1580339.5899999926</v>
      </c>
      <c r="F9" s="46">
        <f t="shared" si="0"/>
        <v>1596500.5899999926</v>
      </c>
      <c r="G9" s="126">
        <f t="shared" ref="G9:G72" si="1">F9/E9-1</f>
        <v>1.0226283073753839E-2</v>
      </c>
      <c r="H9" s="46">
        <f t="shared" ref="H9:S9" si="2">H8+H10-H74+H186-H190</f>
        <v>9.3132257461547852E-10</v>
      </c>
      <c r="I9" s="125">
        <f>I8+I10-I74+I186-I190</f>
        <v>9.3132257461547852E-10</v>
      </c>
      <c r="J9" s="126">
        <f t="shared" ref="J9:J72" si="3">I9/H9-1</f>
        <v>0</v>
      </c>
      <c r="K9" s="46">
        <f t="shared" si="2"/>
        <v>0</v>
      </c>
      <c r="L9" s="46">
        <f t="shared" si="2"/>
        <v>0</v>
      </c>
      <c r="M9" s="125">
        <f>M8+M10-M74+M186-M190</f>
        <v>0</v>
      </c>
      <c r="N9" s="126" t="e">
        <f t="shared" ref="N9:N72" si="4">M9/L9-1</f>
        <v>#DIV/0!</v>
      </c>
      <c r="O9" s="46">
        <f t="shared" si="2"/>
        <v>0</v>
      </c>
      <c r="P9" s="125">
        <f>P8+P10-P74+P186-P190</f>
        <v>0</v>
      </c>
      <c r="Q9" s="126" t="e">
        <f t="shared" ref="Q9:Q72" si="5">P9/O9-1</f>
        <v>#DIV/0!</v>
      </c>
      <c r="R9" s="46">
        <f t="shared" si="2"/>
        <v>0</v>
      </c>
      <c r="S9" s="46">
        <f t="shared" si="2"/>
        <v>1580339.5899999964</v>
      </c>
      <c r="T9" s="125">
        <f>T8+T10-T74+T186-T190</f>
        <v>1596500.59</v>
      </c>
      <c r="U9" s="126">
        <f t="shared" ref="U9:U72" si="6">T9/S9-1</f>
        <v>1.0226283073756059E-2</v>
      </c>
    </row>
    <row r="10" spans="1:21" s="49" customFormat="1" ht="14.25" x14ac:dyDescent="0.2">
      <c r="A10" s="47" t="s">
        <v>403</v>
      </c>
      <c r="B10" s="48">
        <v>1000</v>
      </c>
      <c r="C10" s="48"/>
      <c r="D10" s="48" t="s">
        <v>244</v>
      </c>
      <c r="E10" s="46">
        <f>E11+E16+E45+E49+E55+E59+E69</f>
        <v>36219891.359999999</v>
      </c>
      <c r="F10" s="46">
        <f>F11+F16+F45+F49+F55+F59+F69</f>
        <v>36204843.549999997</v>
      </c>
      <c r="G10" s="126">
        <f t="shared" si="1"/>
        <v>-4.1545707165269175E-4</v>
      </c>
      <c r="H10" s="46">
        <f t="shared" ref="H10:T10" si="7">H11+H16+H45+H49+H55+H59+H69</f>
        <v>7040000</v>
      </c>
      <c r="I10" s="125">
        <f t="shared" si="7"/>
        <v>7040000</v>
      </c>
      <c r="J10" s="126">
        <f t="shared" si="3"/>
        <v>0</v>
      </c>
      <c r="K10" s="46">
        <f t="shared" si="7"/>
        <v>0</v>
      </c>
      <c r="L10" s="46">
        <f t="shared" si="7"/>
        <v>3305000</v>
      </c>
      <c r="M10" s="125">
        <f t="shared" si="7"/>
        <v>3305000</v>
      </c>
      <c r="N10" s="126">
        <f t="shared" si="4"/>
        <v>0</v>
      </c>
      <c r="O10" s="46">
        <f t="shared" si="7"/>
        <v>0</v>
      </c>
      <c r="P10" s="125">
        <f t="shared" si="7"/>
        <v>0</v>
      </c>
      <c r="Q10" s="126" t="e">
        <f t="shared" si="5"/>
        <v>#DIV/0!</v>
      </c>
      <c r="R10" s="46">
        <f t="shared" si="7"/>
        <v>0</v>
      </c>
      <c r="S10" s="46">
        <f t="shared" si="7"/>
        <v>25874891.359999999</v>
      </c>
      <c r="T10" s="125">
        <f t="shared" si="7"/>
        <v>25859843.550000001</v>
      </c>
      <c r="U10" s="126">
        <f t="shared" si="6"/>
        <v>-5.8156031616274362E-4</v>
      </c>
    </row>
    <row r="11" spans="1:21" s="49" customFormat="1" ht="14.25" x14ac:dyDescent="0.2">
      <c r="A11" s="47" t="s">
        <v>404</v>
      </c>
      <c r="B11" s="48">
        <v>1100</v>
      </c>
      <c r="C11" s="48" t="s">
        <v>98</v>
      </c>
      <c r="D11" s="48" t="s">
        <v>244</v>
      </c>
      <c r="E11" s="46">
        <f t="shared" ref="E11:F11" si="8">SUM(E12:E15)</f>
        <v>0</v>
      </c>
      <c r="F11" s="46">
        <f t="shared" si="8"/>
        <v>0</v>
      </c>
      <c r="G11" s="126" t="e">
        <f t="shared" si="1"/>
        <v>#DIV/0!</v>
      </c>
      <c r="H11" s="46">
        <f t="shared" ref="H11:T11" si="9">SUM(H12:H15)</f>
        <v>0</v>
      </c>
      <c r="I11" s="125">
        <f t="shared" si="9"/>
        <v>0</v>
      </c>
      <c r="J11" s="126" t="e">
        <f t="shared" si="3"/>
        <v>#DIV/0!</v>
      </c>
      <c r="K11" s="46">
        <f t="shared" si="9"/>
        <v>0</v>
      </c>
      <c r="L11" s="46">
        <f t="shared" si="9"/>
        <v>0</v>
      </c>
      <c r="M11" s="125">
        <f t="shared" si="9"/>
        <v>0</v>
      </c>
      <c r="N11" s="126" t="e">
        <f t="shared" si="4"/>
        <v>#DIV/0!</v>
      </c>
      <c r="O11" s="46">
        <f t="shared" si="9"/>
        <v>0</v>
      </c>
      <c r="P11" s="125">
        <f t="shared" si="9"/>
        <v>0</v>
      </c>
      <c r="Q11" s="126" t="e">
        <f t="shared" si="5"/>
        <v>#DIV/0!</v>
      </c>
      <c r="R11" s="46">
        <f t="shared" si="9"/>
        <v>0</v>
      </c>
      <c r="S11" s="46">
        <f t="shared" si="9"/>
        <v>0</v>
      </c>
      <c r="T11" s="125">
        <f t="shared" si="9"/>
        <v>0</v>
      </c>
      <c r="U11" s="126" t="e">
        <f t="shared" si="6"/>
        <v>#DIV/0!</v>
      </c>
    </row>
    <row r="12" spans="1:21" s="132" customFormat="1" ht="30" x14ac:dyDescent="0.25">
      <c r="A12" s="127" t="s">
        <v>405</v>
      </c>
      <c r="B12" s="128">
        <v>1101</v>
      </c>
      <c r="C12" s="128">
        <v>121</v>
      </c>
      <c r="D12" s="128" t="s">
        <v>244</v>
      </c>
      <c r="E12" s="129">
        <f>H12+L12+O12+S12</f>
        <v>0</v>
      </c>
      <c r="F12" s="129">
        <f>I12+M12+P12+T12</f>
        <v>0</v>
      </c>
      <c r="G12" s="126" t="e">
        <f t="shared" si="1"/>
        <v>#DIV/0!</v>
      </c>
      <c r="H12" s="130"/>
      <c r="I12" s="131"/>
      <c r="J12" s="126" t="e">
        <f t="shared" si="3"/>
        <v>#DIV/0!</v>
      </c>
      <c r="K12" s="130"/>
      <c r="L12" s="130"/>
      <c r="M12" s="131"/>
      <c r="N12" s="126" t="e">
        <f t="shared" si="4"/>
        <v>#DIV/0!</v>
      </c>
      <c r="O12" s="130"/>
      <c r="P12" s="131"/>
      <c r="Q12" s="126" t="e">
        <f t="shared" si="5"/>
        <v>#DIV/0!</v>
      </c>
      <c r="R12" s="130"/>
      <c r="S12" s="130"/>
      <c r="T12" s="131"/>
      <c r="U12" s="126" t="e">
        <f t="shared" si="6"/>
        <v>#DIV/0!</v>
      </c>
    </row>
    <row r="13" spans="1:21" s="132" customFormat="1" ht="30" x14ac:dyDescent="0.25">
      <c r="A13" s="127" t="s">
        <v>406</v>
      </c>
      <c r="B13" s="128">
        <v>1104</v>
      </c>
      <c r="C13" s="128">
        <v>124</v>
      </c>
      <c r="D13" s="128" t="s">
        <v>244</v>
      </c>
      <c r="E13" s="129">
        <f>H13+L13+O13+S13</f>
        <v>0</v>
      </c>
      <c r="F13" s="129">
        <f>I13+M13+P13+T13</f>
        <v>0</v>
      </c>
      <c r="G13" s="126" t="e">
        <f t="shared" si="1"/>
        <v>#DIV/0!</v>
      </c>
      <c r="H13" s="130"/>
      <c r="I13" s="131"/>
      <c r="J13" s="126" t="e">
        <f t="shared" si="3"/>
        <v>#DIV/0!</v>
      </c>
      <c r="K13" s="130"/>
      <c r="L13" s="130"/>
      <c r="M13" s="131"/>
      <c r="N13" s="126" t="e">
        <f t="shared" si="4"/>
        <v>#DIV/0!</v>
      </c>
      <c r="O13" s="130"/>
      <c r="P13" s="131"/>
      <c r="Q13" s="126" t="e">
        <f t="shared" si="5"/>
        <v>#DIV/0!</v>
      </c>
      <c r="R13" s="130"/>
      <c r="S13" s="130"/>
      <c r="T13" s="131"/>
      <c r="U13" s="126" t="e">
        <f t="shared" si="6"/>
        <v>#DIV/0!</v>
      </c>
    </row>
    <row r="14" spans="1:21" s="132" customFormat="1" ht="30" x14ac:dyDescent="0.25">
      <c r="A14" s="127" t="s">
        <v>407</v>
      </c>
      <c r="B14" s="128">
        <v>1106</v>
      </c>
      <c r="C14" s="128">
        <v>126</v>
      </c>
      <c r="D14" s="128" t="s">
        <v>244</v>
      </c>
      <c r="E14" s="129">
        <f t="shared" ref="E14:F15" si="10">H14+L14+O14+S14</f>
        <v>0</v>
      </c>
      <c r="F14" s="129">
        <f t="shared" si="10"/>
        <v>0</v>
      </c>
      <c r="G14" s="126" t="e">
        <f t="shared" si="1"/>
        <v>#DIV/0!</v>
      </c>
      <c r="H14" s="130"/>
      <c r="I14" s="131"/>
      <c r="J14" s="126" t="e">
        <f t="shared" si="3"/>
        <v>#DIV/0!</v>
      </c>
      <c r="K14" s="130"/>
      <c r="L14" s="130"/>
      <c r="M14" s="131"/>
      <c r="N14" s="126" t="e">
        <f t="shared" si="4"/>
        <v>#DIV/0!</v>
      </c>
      <c r="O14" s="130"/>
      <c r="P14" s="131"/>
      <c r="Q14" s="126" t="e">
        <f t="shared" si="5"/>
        <v>#DIV/0!</v>
      </c>
      <c r="R14" s="130"/>
      <c r="S14" s="130"/>
      <c r="T14" s="131"/>
      <c r="U14" s="126" t="e">
        <f t="shared" si="6"/>
        <v>#DIV/0!</v>
      </c>
    </row>
    <row r="15" spans="1:21" s="132" customFormat="1" x14ac:dyDescent="0.25">
      <c r="A15" s="127" t="s">
        <v>408</v>
      </c>
      <c r="B15" s="128">
        <v>1109</v>
      </c>
      <c r="C15" s="128">
        <v>129</v>
      </c>
      <c r="D15" s="128" t="s">
        <v>244</v>
      </c>
      <c r="E15" s="129">
        <f t="shared" si="10"/>
        <v>0</v>
      </c>
      <c r="F15" s="129">
        <f t="shared" si="10"/>
        <v>0</v>
      </c>
      <c r="G15" s="126" t="e">
        <f t="shared" si="1"/>
        <v>#DIV/0!</v>
      </c>
      <c r="H15" s="130"/>
      <c r="I15" s="131"/>
      <c r="J15" s="126" t="e">
        <f t="shared" si="3"/>
        <v>#DIV/0!</v>
      </c>
      <c r="K15" s="130"/>
      <c r="L15" s="130"/>
      <c r="M15" s="131"/>
      <c r="N15" s="126" t="e">
        <f t="shared" si="4"/>
        <v>#DIV/0!</v>
      </c>
      <c r="O15" s="130"/>
      <c r="P15" s="131"/>
      <c r="Q15" s="126" t="e">
        <f t="shared" si="5"/>
        <v>#DIV/0!</v>
      </c>
      <c r="R15" s="130"/>
      <c r="S15" s="130"/>
      <c r="T15" s="131"/>
      <c r="U15" s="126" t="e">
        <f t="shared" si="6"/>
        <v>#DIV/0!</v>
      </c>
    </row>
    <row r="16" spans="1:21" s="49" customFormat="1" ht="28.5" x14ac:dyDescent="0.2">
      <c r="A16" s="47" t="s">
        <v>246</v>
      </c>
      <c r="B16" s="48">
        <v>1200</v>
      </c>
      <c r="C16" s="48" t="s">
        <v>99</v>
      </c>
      <c r="D16" s="48" t="s">
        <v>244</v>
      </c>
      <c r="E16" s="46">
        <f t="shared" ref="E16:F16" si="11">E17+E18</f>
        <v>32914891.359999999</v>
      </c>
      <c r="F16" s="46">
        <f t="shared" si="11"/>
        <v>32899843.550000001</v>
      </c>
      <c r="G16" s="126">
        <f t="shared" si="1"/>
        <v>-4.5717331512407089E-4</v>
      </c>
      <c r="H16" s="46">
        <f t="shared" ref="H16:R16" si="12">H17+H18</f>
        <v>7040000</v>
      </c>
      <c r="I16" s="125">
        <f t="shared" si="12"/>
        <v>7040000</v>
      </c>
      <c r="J16" s="126">
        <f t="shared" si="3"/>
        <v>0</v>
      </c>
      <c r="K16" s="46">
        <f t="shared" si="12"/>
        <v>0</v>
      </c>
      <c r="L16" s="46">
        <f t="shared" si="12"/>
        <v>0</v>
      </c>
      <c r="M16" s="125">
        <f t="shared" si="12"/>
        <v>0</v>
      </c>
      <c r="N16" s="126" t="e">
        <f t="shared" si="4"/>
        <v>#DIV/0!</v>
      </c>
      <c r="O16" s="46">
        <f t="shared" si="12"/>
        <v>0</v>
      </c>
      <c r="P16" s="125">
        <f t="shared" si="12"/>
        <v>0</v>
      </c>
      <c r="Q16" s="126" t="e">
        <f t="shared" si="5"/>
        <v>#DIV/0!</v>
      </c>
      <c r="R16" s="46">
        <f t="shared" si="12"/>
        <v>0</v>
      </c>
      <c r="S16" s="46">
        <f>S17+S18</f>
        <v>25874891.359999999</v>
      </c>
      <c r="T16" s="125">
        <f t="shared" ref="T16" si="13">T17+T18</f>
        <v>25859843.550000001</v>
      </c>
      <c r="U16" s="126">
        <f t="shared" si="6"/>
        <v>-5.8156031616274362E-4</v>
      </c>
    </row>
    <row r="17" spans="1:21" s="53" customFormat="1" ht="45" x14ac:dyDescent="0.25">
      <c r="A17" s="50" t="s">
        <v>409</v>
      </c>
      <c r="B17" s="51">
        <v>1210</v>
      </c>
      <c r="C17" s="51">
        <v>131</v>
      </c>
      <c r="D17" s="51" t="s">
        <v>244</v>
      </c>
      <c r="E17" s="129">
        <f t="shared" ref="E17:F17" si="14">H17+L17+O17+S17</f>
        <v>7040000</v>
      </c>
      <c r="F17" s="129">
        <f t="shared" si="14"/>
        <v>7040000</v>
      </c>
      <c r="G17" s="126">
        <f t="shared" si="1"/>
        <v>0</v>
      </c>
      <c r="H17" s="130">
        <v>7040000</v>
      </c>
      <c r="I17" s="131">
        <v>7040000</v>
      </c>
      <c r="J17" s="126">
        <f t="shared" si="3"/>
        <v>0</v>
      </c>
      <c r="K17" s="130"/>
      <c r="L17" s="130"/>
      <c r="M17" s="131"/>
      <c r="N17" s="126" t="e">
        <f t="shared" si="4"/>
        <v>#DIV/0!</v>
      </c>
      <c r="O17" s="130"/>
      <c r="P17" s="131"/>
      <c r="Q17" s="126" t="e">
        <f t="shared" si="5"/>
        <v>#DIV/0!</v>
      </c>
      <c r="R17" s="130"/>
      <c r="S17" s="130"/>
      <c r="T17" s="131"/>
      <c r="U17" s="126" t="e">
        <f t="shared" si="6"/>
        <v>#DIV/0!</v>
      </c>
    </row>
    <row r="18" spans="1:21" s="53" customFormat="1" x14ac:dyDescent="0.25">
      <c r="A18" s="50" t="s">
        <v>410</v>
      </c>
      <c r="B18" s="51">
        <v>1230</v>
      </c>
      <c r="C18" s="51">
        <v>131</v>
      </c>
      <c r="D18" s="51" t="s">
        <v>244</v>
      </c>
      <c r="E18" s="46">
        <f t="shared" ref="E18:F18" si="15">E19+E32+E40+E41+E43+E44</f>
        <v>25874891.359999999</v>
      </c>
      <c r="F18" s="46">
        <f t="shared" si="15"/>
        <v>25859843.550000001</v>
      </c>
      <c r="G18" s="126">
        <f t="shared" si="1"/>
        <v>-5.8156031616274362E-4</v>
      </c>
      <c r="H18" s="46">
        <f t="shared" ref="H18:T18" si="16">H19+H32+H40+H41+H43+H44</f>
        <v>0</v>
      </c>
      <c r="I18" s="125">
        <f t="shared" si="16"/>
        <v>0</v>
      </c>
      <c r="J18" s="126" t="e">
        <f t="shared" si="3"/>
        <v>#DIV/0!</v>
      </c>
      <c r="K18" s="46">
        <f t="shared" si="16"/>
        <v>0</v>
      </c>
      <c r="L18" s="46">
        <f t="shared" si="16"/>
        <v>0</v>
      </c>
      <c r="M18" s="125">
        <f t="shared" si="16"/>
        <v>0</v>
      </c>
      <c r="N18" s="126" t="e">
        <f t="shared" si="4"/>
        <v>#DIV/0!</v>
      </c>
      <c r="O18" s="46">
        <f t="shared" si="16"/>
        <v>0</v>
      </c>
      <c r="P18" s="125">
        <f t="shared" si="16"/>
        <v>0</v>
      </c>
      <c r="Q18" s="126" t="e">
        <f t="shared" si="5"/>
        <v>#DIV/0!</v>
      </c>
      <c r="R18" s="46">
        <f t="shared" si="16"/>
        <v>0</v>
      </c>
      <c r="S18" s="46">
        <f t="shared" si="16"/>
        <v>25874891.359999999</v>
      </c>
      <c r="T18" s="125">
        <f t="shared" si="16"/>
        <v>25859843.550000001</v>
      </c>
      <c r="U18" s="126">
        <f t="shared" si="6"/>
        <v>-5.8156031616274362E-4</v>
      </c>
    </row>
    <row r="19" spans="1:21" s="53" customFormat="1" ht="30" x14ac:dyDescent="0.25">
      <c r="A19" s="50" t="s">
        <v>247</v>
      </c>
      <c r="B19" s="51">
        <v>1231</v>
      </c>
      <c r="C19" s="51">
        <v>131</v>
      </c>
      <c r="D19" s="51" t="s">
        <v>244</v>
      </c>
      <c r="E19" s="46">
        <f t="shared" ref="E19:F19" si="17">E20+E24+E25+E28+E29</f>
        <v>24299891.359999999</v>
      </c>
      <c r="F19" s="46">
        <f t="shared" si="17"/>
        <v>24284843.550000001</v>
      </c>
      <c r="G19" s="126">
        <f t="shared" si="1"/>
        <v>-6.1925420887964933E-4</v>
      </c>
      <c r="H19" s="46">
        <f t="shared" ref="H19:T19" si="18">H20+H24+H25+H28+H29</f>
        <v>0</v>
      </c>
      <c r="I19" s="125">
        <f t="shared" si="18"/>
        <v>0</v>
      </c>
      <c r="J19" s="126" t="e">
        <f t="shared" si="3"/>
        <v>#DIV/0!</v>
      </c>
      <c r="K19" s="46">
        <f t="shared" si="18"/>
        <v>0</v>
      </c>
      <c r="L19" s="46">
        <f t="shared" si="18"/>
        <v>0</v>
      </c>
      <c r="M19" s="125">
        <f t="shared" si="18"/>
        <v>0</v>
      </c>
      <c r="N19" s="126" t="e">
        <f t="shared" si="4"/>
        <v>#DIV/0!</v>
      </c>
      <c r="O19" s="46">
        <f t="shared" si="18"/>
        <v>0</v>
      </c>
      <c r="P19" s="125">
        <f t="shared" si="18"/>
        <v>0</v>
      </c>
      <c r="Q19" s="126" t="e">
        <f t="shared" si="5"/>
        <v>#DIV/0!</v>
      </c>
      <c r="R19" s="46">
        <f t="shared" si="18"/>
        <v>0</v>
      </c>
      <c r="S19" s="46">
        <f t="shared" si="18"/>
        <v>24299891.359999999</v>
      </c>
      <c r="T19" s="125">
        <f t="shared" si="18"/>
        <v>24284843.550000001</v>
      </c>
      <c r="U19" s="126">
        <f t="shared" si="6"/>
        <v>-6.1925420887964933E-4</v>
      </c>
    </row>
    <row r="20" spans="1:21" s="53" customFormat="1" ht="30" x14ac:dyDescent="0.25">
      <c r="A20" s="50" t="s">
        <v>248</v>
      </c>
      <c r="B20" s="51">
        <v>12311</v>
      </c>
      <c r="C20" s="51">
        <v>131</v>
      </c>
      <c r="D20" s="51" t="s">
        <v>244</v>
      </c>
      <c r="E20" s="52">
        <f t="shared" ref="E20:F20" si="19">SUM(E21:E23)</f>
        <v>0</v>
      </c>
      <c r="F20" s="52">
        <f t="shared" si="19"/>
        <v>0</v>
      </c>
      <c r="G20" s="126" t="e">
        <f t="shared" si="1"/>
        <v>#DIV/0!</v>
      </c>
      <c r="H20" s="52">
        <f t="shared" ref="H20:T20" si="20">SUM(H21:H23)</f>
        <v>0</v>
      </c>
      <c r="I20" s="133">
        <f t="shared" si="20"/>
        <v>0</v>
      </c>
      <c r="J20" s="126" t="e">
        <f t="shared" si="3"/>
        <v>#DIV/0!</v>
      </c>
      <c r="K20" s="52">
        <f t="shared" si="20"/>
        <v>0</v>
      </c>
      <c r="L20" s="52">
        <f t="shared" si="20"/>
        <v>0</v>
      </c>
      <c r="M20" s="133">
        <f t="shared" si="20"/>
        <v>0</v>
      </c>
      <c r="N20" s="126" t="e">
        <f t="shared" si="4"/>
        <v>#DIV/0!</v>
      </c>
      <c r="O20" s="52">
        <f t="shared" si="20"/>
        <v>0</v>
      </c>
      <c r="P20" s="133">
        <f t="shared" si="20"/>
        <v>0</v>
      </c>
      <c r="Q20" s="126" t="e">
        <f t="shared" si="5"/>
        <v>#DIV/0!</v>
      </c>
      <c r="R20" s="52">
        <f t="shared" si="20"/>
        <v>0</v>
      </c>
      <c r="S20" s="52">
        <f t="shared" si="20"/>
        <v>0</v>
      </c>
      <c r="T20" s="133">
        <f t="shared" si="20"/>
        <v>0</v>
      </c>
      <c r="U20" s="126" t="e">
        <f t="shared" si="6"/>
        <v>#DIV/0!</v>
      </c>
    </row>
    <row r="21" spans="1:21" s="132" customFormat="1" ht="45" x14ac:dyDescent="0.25">
      <c r="A21" s="127" t="s">
        <v>249</v>
      </c>
      <c r="B21" s="51">
        <v>123111</v>
      </c>
      <c r="C21" s="128">
        <v>131</v>
      </c>
      <c r="D21" s="128" t="s">
        <v>244</v>
      </c>
      <c r="E21" s="129">
        <f t="shared" ref="E21:F24" si="21">H21+L21+O21+S21</f>
        <v>0</v>
      </c>
      <c r="F21" s="129">
        <f t="shared" si="21"/>
        <v>0</v>
      </c>
      <c r="G21" s="126" t="e">
        <f t="shared" si="1"/>
        <v>#DIV/0!</v>
      </c>
      <c r="H21" s="134"/>
      <c r="I21" s="135"/>
      <c r="J21" s="126" t="e">
        <f t="shared" si="3"/>
        <v>#DIV/0!</v>
      </c>
      <c r="K21" s="134"/>
      <c r="L21" s="134"/>
      <c r="M21" s="135"/>
      <c r="N21" s="126" t="e">
        <f t="shared" si="4"/>
        <v>#DIV/0!</v>
      </c>
      <c r="O21" s="134"/>
      <c r="P21" s="135"/>
      <c r="Q21" s="126" t="e">
        <f t="shared" si="5"/>
        <v>#DIV/0!</v>
      </c>
      <c r="R21" s="134"/>
      <c r="S21" s="134"/>
      <c r="T21" s="135"/>
      <c r="U21" s="126" t="e">
        <f t="shared" si="6"/>
        <v>#DIV/0!</v>
      </c>
    </row>
    <row r="22" spans="1:21" s="132" customFormat="1" ht="30" x14ac:dyDescent="0.25">
      <c r="A22" s="127" t="s">
        <v>250</v>
      </c>
      <c r="B22" s="51">
        <v>123112</v>
      </c>
      <c r="C22" s="128">
        <v>131</v>
      </c>
      <c r="D22" s="128" t="s">
        <v>244</v>
      </c>
      <c r="E22" s="129">
        <f t="shared" si="21"/>
        <v>0</v>
      </c>
      <c r="F22" s="129">
        <f t="shared" si="21"/>
        <v>0</v>
      </c>
      <c r="G22" s="126" t="e">
        <f t="shared" si="1"/>
        <v>#DIV/0!</v>
      </c>
      <c r="H22" s="134"/>
      <c r="I22" s="135"/>
      <c r="J22" s="126" t="e">
        <f t="shared" si="3"/>
        <v>#DIV/0!</v>
      </c>
      <c r="K22" s="134"/>
      <c r="L22" s="134"/>
      <c r="M22" s="135"/>
      <c r="N22" s="126" t="e">
        <f t="shared" si="4"/>
        <v>#DIV/0!</v>
      </c>
      <c r="O22" s="134"/>
      <c r="P22" s="135"/>
      <c r="Q22" s="126" t="e">
        <f t="shared" si="5"/>
        <v>#DIV/0!</v>
      </c>
      <c r="R22" s="134"/>
      <c r="S22" s="134"/>
      <c r="T22" s="135"/>
      <c r="U22" s="126" t="e">
        <f t="shared" si="6"/>
        <v>#DIV/0!</v>
      </c>
    </row>
    <row r="23" spans="1:21" s="132" customFormat="1" ht="30" x14ac:dyDescent="0.25">
      <c r="A23" s="127" t="s">
        <v>251</v>
      </c>
      <c r="B23" s="51">
        <v>123113</v>
      </c>
      <c r="C23" s="128">
        <v>131</v>
      </c>
      <c r="D23" s="128" t="s">
        <v>244</v>
      </c>
      <c r="E23" s="129">
        <f t="shared" si="21"/>
        <v>0</v>
      </c>
      <c r="F23" s="129">
        <f t="shared" si="21"/>
        <v>0</v>
      </c>
      <c r="G23" s="126" t="e">
        <f t="shared" si="1"/>
        <v>#DIV/0!</v>
      </c>
      <c r="H23" s="134"/>
      <c r="I23" s="135"/>
      <c r="J23" s="126" t="e">
        <f t="shared" si="3"/>
        <v>#DIV/0!</v>
      </c>
      <c r="K23" s="134"/>
      <c r="L23" s="134"/>
      <c r="M23" s="135"/>
      <c r="N23" s="126" t="e">
        <f t="shared" si="4"/>
        <v>#DIV/0!</v>
      </c>
      <c r="O23" s="134"/>
      <c r="P23" s="135"/>
      <c r="Q23" s="126" t="e">
        <f t="shared" si="5"/>
        <v>#DIV/0!</v>
      </c>
      <c r="R23" s="134"/>
      <c r="S23" s="134"/>
      <c r="T23" s="135"/>
      <c r="U23" s="126" t="e">
        <f t="shared" si="6"/>
        <v>#DIV/0!</v>
      </c>
    </row>
    <row r="24" spans="1:21" s="53" customFormat="1" ht="30" x14ac:dyDescent="0.25">
      <c r="A24" s="50" t="s">
        <v>252</v>
      </c>
      <c r="B24" s="51">
        <v>1232</v>
      </c>
      <c r="C24" s="51">
        <v>131</v>
      </c>
      <c r="D24" s="51" t="s">
        <v>244</v>
      </c>
      <c r="E24" s="129">
        <f t="shared" si="21"/>
        <v>0</v>
      </c>
      <c r="F24" s="129">
        <f t="shared" si="21"/>
        <v>0</v>
      </c>
      <c r="G24" s="126" t="e">
        <f t="shared" si="1"/>
        <v>#DIV/0!</v>
      </c>
      <c r="H24" s="134"/>
      <c r="I24" s="135"/>
      <c r="J24" s="126" t="e">
        <f t="shared" si="3"/>
        <v>#DIV/0!</v>
      </c>
      <c r="K24" s="134"/>
      <c r="L24" s="134"/>
      <c r="M24" s="135"/>
      <c r="N24" s="126" t="e">
        <f t="shared" si="4"/>
        <v>#DIV/0!</v>
      </c>
      <c r="O24" s="134"/>
      <c r="P24" s="135"/>
      <c r="Q24" s="126" t="e">
        <f t="shared" si="5"/>
        <v>#DIV/0!</v>
      </c>
      <c r="R24" s="134"/>
      <c r="S24" s="134"/>
      <c r="T24" s="135"/>
      <c r="U24" s="126" t="e">
        <f t="shared" si="6"/>
        <v>#DIV/0!</v>
      </c>
    </row>
    <row r="25" spans="1:21" s="53" customFormat="1" ht="30" x14ac:dyDescent="0.25">
      <c r="A25" s="50" t="s">
        <v>253</v>
      </c>
      <c r="B25" s="51">
        <v>1233</v>
      </c>
      <c r="C25" s="51">
        <v>131</v>
      </c>
      <c r="D25" s="51" t="s">
        <v>244</v>
      </c>
      <c r="E25" s="46">
        <f>SUM(E26:E27)</f>
        <v>23634629.359999999</v>
      </c>
      <c r="F25" s="46">
        <f>SUM(F26:F27)</f>
        <v>23619581.550000001</v>
      </c>
      <c r="G25" s="126">
        <f t="shared" si="1"/>
        <v>-6.3668483100753903E-4</v>
      </c>
      <c r="H25" s="46">
        <f t="shared" ref="H25:T25" si="22">SUM(H26:H27)</f>
        <v>0</v>
      </c>
      <c r="I25" s="125">
        <f t="shared" si="22"/>
        <v>0</v>
      </c>
      <c r="J25" s="126" t="e">
        <f t="shared" si="3"/>
        <v>#DIV/0!</v>
      </c>
      <c r="K25" s="46">
        <f t="shared" si="22"/>
        <v>0</v>
      </c>
      <c r="L25" s="46">
        <f t="shared" si="22"/>
        <v>0</v>
      </c>
      <c r="M25" s="125">
        <f t="shared" si="22"/>
        <v>0</v>
      </c>
      <c r="N25" s="126" t="e">
        <f t="shared" si="4"/>
        <v>#DIV/0!</v>
      </c>
      <c r="O25" s="46">
        <f t="shared" si="22"/>
        <v>0</v>
      </c>
      <c r="P25" s="125">
        <f t="shared" si="22"/>
        <v>0</v>
      </c>
      <c r="Q25" s="126" t="e">
        <f t="shared" si="5"/>
        <v>#DIV/0!</v>
      </c>
      <c r="R25" s="46">
        <f t="shared" si="22"/>
        <v>0</v>
      </c>
      <c r="S25" s="46">
        <f t="shared" si="22"/>
        <v>23634629.359999999</v>
      </c>
      <c r="T25" s="125">
        <f t="shared" si="22"/>
        <v>23619581.550000001</v>
      </c>
      <c r="U25" s="126">
        <f t="shared" si="6"/>
        <v>-6.3668483100753903E-4</v>
      </c>
    </row>
    <row r="26" spans="1:21" s="132" customFormat="1" ht="45" x14ac:dyDescent="0.25">
      <c r="A26" s="127" t="s">
        <v>254</v>
      </c>
      <c r="B26" s="128">
        <v>12331</v>
      </c>
      <c r="C26" s="128">
        <v>131</v>
      </c>
      <c r="D26" s="128" t="s">
        <v>244</v>
      </c>
      <c r="E26" s="129">
        <f t="shared" ref="E26:F28" si="23">H26+L26+O26+S26</f>
        <v>0</v>
      </c>
      <c r="F26" s="129">
        <f t="shared" si="23"/>
        <v>0</v>
      </c>
      <c r="G26" s="126" t="e">
        <f t="shared" si="1"/>
        <v>#DIV/0!</v>
      </c>
      <c r="H26" s="134"/>
      <c r="I26" s="135"/>
      <c r="J26" s="126" t="e">
        <f t="shared" si="3"/>
        <v>#DIV/0!</v>
      </c>
      <c r="K26" s="134"/>
      <c r="L26" s="134"/>
      <c r="M26" s="135"/>
      <c r="N26" s="126" t="e">
        <f t="shared" si="4"/>
        <v>#DIV/0!</v>
      </c>
      <c r="O26" s="134"/>
      <c r="P26" s="135"/>
      <c r="Q26" s="126" t="e">
        <f t="shared" si="5"/>
        <v>#DIV/0!</v>
      </c>
      <c r="R26" s="134"/>
      <c r="S26" s="134"/>
      <c r="T26" s="135"/>
      <c r="U26" s="126" t="e">
        <f t="shared" si="6"/>
        <v>#DIV/0!</v>
      </c>
    </row>
    <row r="27" spans="1:21" s="132" customFormat="1" ht="30" x14ac:dyDescent="0.25">
      <c r="A27" s="127" t="s">
        <v>255</v>
      </c>
      <c r="B27" s="128">
        <v>12332</v>
      </c>
      <c r="C27" s="128">
        <v>131</v>
      </c>
      <c r="D27" s="128" t="s">
        <v>244</v>
      </c>
      <c r="E27" s="129">
        <f t="shared" si="23"/>
        <v>23634629.359999999</v>
      </c>
      <c r="F27" s="129">
        <f t="shared" si="23"/>
        <v>23619581.550000001</v>
      </c>
      <c r="G27" s="126">
        <f t="shared" si="1"/>
        <v>-6.3668483100753903E-4</v>
      </c>
      <c r="H27" s="134"/>
      <c r="I27" s="135"/>
      <c r="J27" s="126" t="e">
        <f t="shared" si="3"/>
        <v>#DIV/0!</v>
      </c>
      <c r="K27" s="134"/>
      <c r="L27" s="134"/>
      <c r="M27" s="135"/>
      <c r="N27" s="126" t="e">
        <f t="shared" si="4"/>
        <v>#DIV/0!</v>
      </c>
      <c r="O27" s="134"/>
      <c r="P27" s="135"/>
      <c r="Q27" s="126" t="e">
        <f t="shared" si="5"/>
        <v>#DIV/0!</v>
      </c>
      <c r="R27" s="134"/>
      <c r="S27" s="134">
        <v>23634629.359999999</v>
      </c>
      <c r="T27" s="135">
        <v>23619581.550000001</v>
      </c>
      <c r="U27" s="126">
        <f t="shared" si="6"/>
        <v>-6.3668483100753903E-4</v>
      </c>
    </row>
    <row r="28" spans="1:21" s="53" customFormat="1" ht="30" x14ac:dyDescent="0.25">
      <c r="A28" s="50" t="s">
        <v>256</v>
      </c>
      <c r="B28" s="51">
        <v>1234</v>
      </c>
      <c r="C28" s="51">
        <v>131</v>
      </c>
      <c r="D28" s="51" t="s">
        <v>244</v>
      </c>
      <c r="E28" s="129">
        <f t="shared" si="23"/>
        <v>0</v>
      </c>
      <c r="F28" s="129">
        <f t="shared" si="23"/>
        <v>0</v>
      </c>
      <c r="G28" s="126" t="e">
        <f t="shared" si="1"/>
        <v>#DIV/0!</v>
      </c>
      <c r="H28" s="134"/>
      <c r="I28" s="135"/>
      <c r="J28" s="126" t="e">
        <f t="shared" si="3"/>
        <v>#DIV/0!</v>
      </c>
      <c r="K28" s="134"/>
      <c r="L28" s="134"/>
      <c r="M28" s="135"/>
      <c r="N28" s="126" t="e">
        <f t="shared" si="4"/>
        <v>#DIV/0!</v>
      </c>
      <c r="O28" s="134"/>
      <c r="P28" s="135"/>
      <c r="Q28" s="126" t="e">
        <f t="shared" si="5"/>
        <v>#DIV/0!</v>
      </c>
      <c r="R28" s="134"/>
      <c r="S28" s="134"/>
      <c r="T28" s="135"/>
      <c r="U28" s="126" t="e">
        <f t="shared" si="6"/>
        <v>#DIV/0!</v>
      </c>
    </row>
    <row r="29" spans="1:21" s="53" customFormat="1" ht="30" x14ac:dyDescent="0.25">
      <c r="A29" s="50" t="s">
        <v>257</v>
      </c>
      <c r="B29" s="51">
        <v>1235</v>
      </c>
      <c r="C29" s="51">
        <v>131</v>
      </c>
      <c r="D29" s="51" t="s">
        <v>244</v>
      </c>
      <c r="E29" s="46">
        <f t="shared" ref="E29:F29" si="24">SUM(E30:E31)</f>
        <v>665262</v>
      </c>
      <c r="F29" s="46">
        <f t="shared" si="24"/>
        <v>665262</v>
      </c>
      <c r="G29" s="126">
        <f t="shared" si="1"/>
        <v>0</v>
      </c>
      <c r="H29" s="52">
        <f t="shared" ref="H29:T29" si="25">SUM(H30:H31)</f>
        <v>0</v>
      </c>
      <c r="I29" s="133">
        <f t="shared" si="25"/>
        <v>0</v>
      </c>
      <c r="J29" s="126" t="e">
        <f t="shared" si="3"/>
        <v>#DIV/0!</v>
      </c>
      <c r="K29" s="52">
        <f t="shared" si="25"/>
        <v>0</v>
      </c>
      <c r="L29" s="52">
        <f t="shared" si="25"/>
        <v>0</v>
      </c>
      <c r="M29" s="133">
        <f t="shared" si="25"/>
        <v>0</v>
      </c>
      <c r="N29" s="126" t="e">
        <f t="shared" si="4"/>
        <v>#DIV/0!</v>
      </c>
      <c r="O29" s="52">
        <f t="shared" si="25"/>
        <v>0</v>
      </c>
      <c r="P29" s="133">
        <f t="shared" si="25"/>
        <v>0</v>
      </c>
      <c r="Q29" s="126" t="e">
        <f t="shared" si="5"/>
        <v>#DIV/0!</v>
      </c>
      <c r="R29" s="52">
        <f t="shared" si="25"/>
        <v>0</v>
      </c>
      <c r="S29" s="52">
        <f t="shared" si="25"/>
        <v>665262</v>
      </c>
      <c r="T29" s="133">
        <f t="shared" si="25"/>
        <v>665262</v>
      </c>
      <c r="U29" s="126">
        <f t="shared" si="6"/>
        <v>0</v>
      </c>
    </row>
    <row r="30" spans="1:21" s="132" customFormat="1" ht="45" x14ac:dyDescent="0.25">
      <c r="A30" s="127" t="s">
        <v>258</v>
      </c>
      <c r="B30" s="128">
        <v>12351</v>
      </c>
      <c r="C30" s="128">
        <v>131</v>
      </c>
      <c r="D30" s="128" t="s">
        <v>244</v>
      </c>
      <c r="E30" s="129">
        <f t="shared" ref="E30:F31" si="26">H30+L30+O30+S30</f>
        <v>0</v>
      </c>
      <c r="F30" s="129">
        <f t="shared" si="26"/>
        <v>0</v>
      </c>
      <c r="G30" s="126" t="e">
        <f t="shared" si="1"/>
        <v>#DIV/0!</v>
      </c>
      <c r="H30" s="134"/>
      <c r="I30" s="135"/>
      <c r="J30" s="126" t="e">
        <f t="shared" si="3"/>
        <v>#DIV/0!</v>
      </c>
      <c r="K30" s="134"/>
      <c r="L30" s="134"/>
      <c r="M30" s="135"/>
      <c r="N30" s="126" t="e">
        <f t="shared" si="4"/>
        <v>#DIV/0!</v>
      </c>
      <c r="O30" s="134"/>
      <c r="P30" s="135"/>
      <c r="Q30" s="126" t="e">
        <f t="shared" si="5"/>
        <v>#DIV/0!</v>
      </c>
      <c r="R30" s="134"/>
      <c r="S30" s="134"/>
      <c r="T30" s="135"/>
      <c r="U30" s="126" t="e">
        <f t="shared" si="6"/>
        <v>#DIV/0!</v>
      </c>
    </row>
    <row r="31" spans="1:21" s="132" customFormat="1" ht="30" x14ac:dyDescent="0.25">
      <c r="A31" s="127" t="s">
        <v>259</v>
      </c>
      <c r="B31" s="128">
        <v>12352</v>
      </c>
      <c r="C31" s="128">
        <v>131</v>
      </c>
      <c r="D31" s="128" t="s">
        <v>244</v>
      </c>
      <c r="E31" s="129">
        <f t="shared" si="26"/>
        <v>665262</v>
      </c>
      <c r="F31" s="129">
        <f t="shared" si="26"/>
        <v>665262</v>
      </c>
      <c r="G31" s="126">
        <f t="shared" si="1"/>
        <v>0</v>
      </c>
      <c r="H31" s="134"/>
      <c r="I31" s="135"/>
      <c r="J31" s="126" t="e">
        <f t="shared" si="3"/>
        <v>#DIV/0!</v>
      </c>
      <c r="K31" s="134"/>
      <c r="L31" s="134"/>
      <c r="M31" s="135"/>
      <c r="N31" s="126" t="e">
        <f t="shared" si="4"/>
        <v>#DIV/0!</v>
      </c>
      <c r="O31" s="134"/>
      <c r="P31" s="135"/>
      <c r="Q31" s="126" t="e">
        <f t="shared" si="5"/>
        <v>#DIV/0!</v>
      </c>
      <c r="R31" s="134"/>
      <c r="S31" s="134">
        <v>665262</v>
      </c>
      <c r="T31" s="135">
        <v>665262</v>
      </c>
      <c r="U31" s="126">
        <f t="shared" si="6"/>
        <v>0</v>
      </c>
    </row>
    <row r="32" spans="1:21" s="53" customFormat="1" ht="30" x14ac:dyDescent="0.25">
      <c r="A32" s="50" t="s">
        <v>260</v>
      </c>
      <c r="B32" s="51">
        <v>1236</v>
      </c>
      <c r="C32" s="51">
        <v>131</v>
      </c>
      <c r="D32" s="51" t="s">
        <v>244</v>
      </c>
      <c r="E32" s="46">
        <f t="shared" ref="E32:F32" si="27">E33+E36+E38+E39</f>
        <v>1575000</v>
      </c>
      <c r="F32" s="46">
        <f t="shared" si="27"/>
        <v>1575000</v>
      </c>
      <c r="G32" s="126">
        <f t="shared" si="1"/>
        <v>0</v>
      </c>
      <c r="H32" s="52">
        <f t="shared" ref="H32:T32" si="28">H33+H36+H38+H39</f>
        <v>0</v>
      </c>
      <c r="I32" s="133">
        <f t="shared" si="28"/>
        <v>0</v>
      </c>
      <c r="J32" s="126" t="e">
        <f t="shared" si="3"/>
        <v>#DIV/0!</v>
      </c>
      <c r="K32" s="52">
        <f t="shared" si="28"/>
        <v>0</v>
      </c>
      <c r="L32" s="52">
        <f t="shared" si="28"/>
        <v>0</v>
      </c>
      <c r="M32" s="133">
        <f t="shared" si="28"/>
        <v>0</v>
      </c>
      <c r="N32" s="126" t="e">
        <f t="shared" si="4"/>
        <v>#DIV/0!</v>
      </c>
      <c r="O32" s="52">
        <f t="shared" si="28"/>
        <v>0</v>
      </c>
      <c r="P32" s="133">
        <f t="shared" si="28"/>
        <v>0</v>
      </c>
      <c r="Q32" s="126" t="e">
        <f t="shared" si="5"/>
        <v>#DIV/0!</v>
      </c>
      <c r="R32" s="52">
        <f t="shared" si="28"/>
        <v>0</v>
      </c>
      <c r="S32" s="52">
        <f t="shared" si="28"/>
        <v>1575000</v>
      </c>
      <c r="T32" s="133">
        <f t="shared" si="28"/>
        <v>1575000</v>
      </c>
      <c r="U32" s="126">
        <f t="shared" si="6"/>
        <v>0</v>
      </c>
    </row>
    <row r="33" spans="1:21" s="53" customFormat="1" ht="30" x14ac:dyDescent="0.25">
      <c r="A33" s="50" t="s">
        <v>261</v>
      </c>
      <c r="B33" s="51">
        <v>12361</v>
      </c>
      <c r="C33" s="51">
        <v>131</v>
      </c>
      <c r="D33" s="51" t="s">
        <v>244</v>
      </c>
      <c r="E33" s="52">
        <f>SUM(E34:E35)</f>
        <v>1575000</v>
      </c>
      <c r="F33" s="52">
        <f>SUM(F34:F35)</f>
        <v>1575000</v>
      </c>
      <c r="G33" s="126">
        <f t="shared" si="1"/>
        <v>0</v>
      </c>
      <c r="H33" s="52">
        <f t="shared" ref="H33:T33" si="29">SUM(H34:H35)</f>
        <v>0</v>
      </c>
      <c r="I33" s="133">
        <f t="shared" si="29"/>
        <v>0</v>
      </c>
      <c r="J33" s="126" t="e">
        <f t="shared" si="3"/>
        <v>#DIV/0!</v>
      </c>
      <c r="K33" s="52">
        <f t="shared" si="29"/>
        <v>0</v>
      </c>
      <c r="L33" s="52">
        <f t="shared" si="29"/>
        <v>0</v>
      </c>
      <c r="M33" s="133">
        <f t="shared" si="29"/>
        <v>0</v>
      </c>
      <c r="N33" s="126" t="e">
        <f t="shared" si="4"/>
        <v>#DIV/0!</v>
      </c>
      <c r="O33" s="52">
        <f t="shared" si="29"/>
        <v>0</v>
      </c>
      <c r="P33" s="133">
        <f t="shared" si="29"/>
        <v>0</v>
      </c>
      <c r="Q33" s="126" t="e">
        <f t="shared" si="5"/>
        <v>#DIV/0!</v>
      </c>
      <c r="R33" s="52">
        <f t="shared" si="29"/>
        <v>0</v>
      </c>
      <c r="S33" s="52">
        <f t="shared" si="29"/>
        <v>1575000</v>
      </c>
      <c r="T33" s="133">
        <f t="shared" si="29"/>
        <v>1575000</v>
      </c>
      <c r="U33" s="126">
        <f t="shared" si="6"/>
        <v>0</v>
      </c>
    </row>
    <row r="34" spans="1:21" s="132" customFormat="1" ht="30" x14ac:dyDescent="0.25">
      <c r="A34" s="127" t="s">
        <v>262</v>
      </c>
      <c r="B34" s="128">
        <v>123611</v>
      </c>
      <c r="C34" s="128">
        <v>131</v>
      </c>
      <c r="D34" s="128" t="s">
        <v>244</v>
      </c>
      <c r="E34" s="129">
        <f t="shared" ref="E34:F35" si="30">H34+L34+O34+S34</f>
        <v>0</v>
      </c>
      <c r="F34" s="129">
        <f t="shared" si="30"/>
        <v>0</v>
      </c>
      <c r="G34" s="126" t="e">
        <f t="shared" si="1"/>
        <v>#DIV/0!</v>
      </c>
      <c r="H34" s="134"/>
      <c r="I34" s="135"/>
      <c r="J34" s="126" t="e">
        <f t="shared" si="3"/>
        <v>#DIV/0!</v>
      </c>
      <c r="K34" s="134"/>
      <c r="L34" s="134"/>
      <c r="M34" s="135"/>
      <c r="N34" s="126" t="e">
        <f t="shared" si="4"/>
        <v>#DIV/0!</v>
      </c>
      <c r="O34" s="134"/>
      <c r="P34" s="135"/>
      <c r="Q34" s="126" t="e">
        <f t="shared" si="5"/>
        <v>#DIV/0!</v>
      </c>
      <c r="R34" s="134"/>
      <c r="S34" s="134"/>
      <c r="T34" s="135"/>
      <c r="U34" s="126" t="e">
        <f t="shared" si="6"/>
        <v>#DIV/0!</v>
      </c>
    </row>
    <row r="35" spans="1:21" s="132" customFormat="1" x14ac:dyDescent="0.25">
      <c r="A35" s="127" t="s">
        <v>263</v>
      </c>
      <c r="B35" s="128">
        <v>123612</v>
      </c>
      <c r="C35" s="128">
        <v>131</v>
      </c>
      <c r="D35" s="128" t="s">
        <v>244</v>
      </c>
      <c r="E35" s="129">
        <f t="shared" si="30"/>
        <v>1575000</v>
      </c>
      <c r="F35" s="129">
        <f t="shared" si="30"/>
        <v>1575000</v>
      </c>
      <c r="G35" s="126">
        <f t="shared" si="1"/>
        <v>0</v>
      </c>
      <c r="H35" s="134"/>
      <c r="I35" s="135"/>
      <c r="J35" s="126" t="e">
        <f t="shared" si="3"/>
        <v>#DIV/0!</v>
      </c>
      <c r="K35" s="134"/>
      <c r="L35" s="134"/>
      <c r="M35" s="135"/>
      <c r="N35" s="126" t="e">
        <f t="shared" si="4"/>
        <v>#DIV/0!</v>
      </c>
      <c r="O35" s="134"/>
      <c r="P35" s="135"/>
      <c r="Q35" s="126" t="e">
        <f t="shared" si="5"/>
        <v>#DIV/0!</v>
      </c>
      <c r="R35" s="134"/>
      <c r="S35" s="134">
        <v>1575000</v>
      </c>
      <c r="T35" s="135">
        <v>1575000</v>
      </c>
      <c r="U35" s="126">
        <f t="shared" si="6"/>
        <v>0</v>
      </c>
    </row>
    <row r="36" spans="1:21" s="53" customFormat="1" x14ac:dyDescent="0.25">
      <c r="A36" s="50" t="s">
        <v>264</v>
      </c>
      <c r="B36" s="51">
        <v>12362</v>
      </c>
      <c r="C36" s="51">
        <v>131</v>
      </c>
      <c r="D36" s="51" t="s">
        <v>244</v>
      </c>
      <c r="E36" s="46">
        <f t="shared" ref="E36:F36" si="31">SUM(E37)</f>
        <v>0</v>
      </c>
      <c r="F36" s="46">
        <f t="shared" si="31"/>
        <v>0</v>
      </c>
      <c r="G36" s="126" t="e">
        <f t="shared" si="1"/>
        <v>#DIV/0!</v>
      </c>
      <c r="H36" s="46">
        <f t="shared" ref="H36:S36" si="32">SUM(H37)</f>
        <v>0</v>
      </c>
      <c r="I36" s="125">
        <f>SUM(I37)</f>
        <v>0</v>
      </c>
      <c r="J36" s="126" t="e">
        <f t="shared" si="3"/>
        <v>#DIV/0!</v>
      </c>
      <c r="K36" s="46">
        <f t="shared" si="32"/>
        <v>0</v>
      </c>
      <c r="L36" s="46">
        <f t="shared" si="32"/>
        <v>0</v>
      </c>
      <c r="M36" s="125">
        <f>SUM(M37)</f>
        <v>0</v>
      </c>
      <c r="N36" s="126" t="e">
        <f t="shared" si="4"/>
        <v>#DIV/0!</v>
      </c>
      <c r="O36" s="46">
        <f t="shared" si="32"/>
        <v>0</v>
      </c>
      <c r="P36" s="125">
        <f>SUM(P37)</f>
        <v>0</v>
      </c>
      <c r="Q36" s="126" t="e">
        <f t="shared" si="5"/>
        <v>#DIV/0!</v>
      </c>
      <c r="R36" s="46">
        <f t="shared" si="32"/>
        <v>0</v>
      </c>
      <c r="S36" s="46">
        <f t="shared" si="32"/>
        <v>0</v>
      </c>
      <c r="T36" s="125">
        <f>SUM(T37)</f>
        <v>0</v>
      </c>
      <c r="U36" s="126" t="e">
        <f t="shared" si="6"/>
        <v>#DIV/0!</v>
      </c>
    </row>
    <row r="37" spans="1:21" s="132" customFormat="1" ht="30" x14ac:dyDescent="0.25">
      <c r="A37" s="127" t="s">
        <v>265</v>
      </c>
      <c r="B37" s="128">
        <v>123621</v>
      </c>
      <c r="C37" s="128">
        <v>131</v>
      </c>
      <c r="D37" s="128" t="s">
        <v>244</v>
      </c>
      <c r="E37" s="129">
        <f t="shared" ref="E37:F44" si="33">H37+L37+O37+S37</f>
        <v>0</v>
      </c>
      <c r="F37" s="129">
        <f t="shared" si="33"/>
        <v>0</v>
      </c>
      <c r="G37" s="126" t="e">
        <f t="shared" si="1"/>
        <v>#DIV/0!</v>
      </c>
      <c r="H37" s="134"/>
      <c r="I37" s="135"/>
      <c r="J37" s="126" t="e">
        <f t="shared" si="3"/>
        <v>#DIV/0!</v>
      </c>
      <c r="K37" s="134"/>
      <c r="L37" s="134"/>
      <c r="M37" s="135"/>
      <c r="N37" s="126" t="e">
        <f t="shared" si="4"/>
        <v>#DIV/0!</v>
      </c>
      <c r="O37" s="134"/>
      <c r="P37" s="135"/>
      <c r="Q37" s="126" t="e">
        <f t="shared" si="5"/>
        <v>#DIV/0!</v>
      </c>
      <c r="R37" s="134"/>
      <c r="S37" s="134"/>
      <c r="T37" s="135"/>
      <c r="U37" s="126" t="e">
        <f t="shared" si="6"/>
        <v>#DIV/0!</v>
      </c>
    </row>
    <row r="38" spans="1:21" s="53" customFormat="1" ht="30" x14ac:dyDescent="0.25">
      <c r="A38" s="50" t="s">
        <v>266</v>
      </c>
      <c r="B38" s="51">
        <v>12363</v>
      </c>
      <c r="C38" s="51">
        <v>131</v>
      </c>
      <c r="D38" s="51" t="s">
        <v>244</v>
      </c>
      <c r="E38" s="129">
        <f t="shared" si="33"/>
        <v>0</v>
      </c>
      <c r="F38" s="129">
        <f t="shared" si="33"/>
        <v>0</v>
      </c>
      <c r="G38" s="126" t="e">
        <f t="shared" si="1"/>
        <v>#DIV/0!</v>
      </c>
      <c r="H38" s="134"/>
      <c r="I38" s="135"/>
      <c r="J38" s="126" t="e">
        <f t="shared" si="3"/>
        <v>#DIV/0!</v>
      </c>
      <c r="K38" s="134"/>
      <c r="L38" s="134"/>
      <c r="M38" s="135"/>
      <c r="N38" s="126" t="e">
        <f t="shared" si="4"/>
        <v>#DIV/0!</v>
      </c>
      <c r="O38" s="134"/>
      <c r="P38" s="135"/>
      <c r="Q38" s="126" t="e">
        <f t="shared" si="5"/>
        <v>#DIV/0!</v>
      </c>
      <c r="R38" s="134"/>
      <c r="S38" s="134"/>
      <c r="T38" s="135"/>
      <c r="U38" s="126" t="e">
        <f t="shared" si="6"/>
        <v>#DIV/0!</v>
      </c>
    </row>
    <row r="39" spans="1:21" s="53" customFormat="1" ht="30" x14ac:dyDescent="0.25">
      <c r="A39" s="50" t="s">
        <v>267</v>
      </c>
      <c r="B39" s="51">
        <v>12364</v>
      </c>
      <c r="C39" s="51">
        <v>131</v>
      </c>
      <c r="D39" s="51" t="s">
        <v>244</v>
      </c>
      <c r="E39" s="129">
        <f t="shared" si="33"/>
        <v>0</v>
      </c>
      <c r="F39" s="129">
        <f t="shared" si="33"/>
        <v>0</v>
      </c>
      <c r="G39" s="126" t="e">
        <f t="shared" si="1"/>
        <v>#DIV/0!</v>
      </c>
      <c r="H39" s="134"/>
      <c r="I39" s="135"/>
      <c r="J39" s="126" t="e">
        <f t="shared" si="3"/>
        <v>#DIV/0!</v>
      </c>
      <c r="K39" s="134"/>
      <c r="L39" s="134"/>
      <c r="M39" s="135"/>
      <c r="N39" s="126" t="e">
        <f t="shared" si="4"/>
        <v>#DIV/0!</v>
      </c>
      <c r="O39" s="134"/>
      <c r="P39" s="135"/>
      <c r="Q39" s="126" t="e">
        <f t="shared" si="5"/>
        <v>#DIV/0!</v>
      </c>
      <c r="R39" s="134"/>
      <c r="S39" s="134"/>
      <c r="T39" s="135"/>
      <c r="U39" s="126" t="e">
        <f t="shared" si="6"/>
        <v>#DIV/0!</v>
      </c>
    </row>
    <row r="40" spans="1:21" s="53" customFormat="1" x14ac:dyDescent="0.25">
      <c r="A40" s="50" t="s">
        <v>268</v>
      </c>
      <c r="B40" s="51">
        <v>1237</v>
      </c>
      <c r="C40" s="51">
        <v>131</v>
      </c>
      <c r="D40" s="51" t="s">
        <v>244</v>
      </c>
      <c r="E40" s="129">
        <f t="shared" si="33"/>
        <v>0</v>
      </c>
      <c r="F40" s="129">
        <f t="shared" si="33"/>
        <v>0</v>
      </c>
      <c r="G40" s="126" t="e">
        <f t="shared" si="1"/>
        <v>#DIV/0!</v>
      </c>
      <c r="H40" s="134"/>
      <c r="I40" s="135"/>
      <c r="J40" s="126" t="e">
        <f t="shared" si="3"/>
        <v>#DIV/0!</v>
      </c>
      <c r="K40" s="134"/>
      <c r="L40" s="134"/>
      <c r="M40" s="135"/>
      <c r="N40" s="126" t="e">
        <f t="shared" si="4"/>
        <v>#DIV/0!</v>
      </c>
      <c r="O40" s="134"/>
      <c r="P40" s="135"/>
      <c r="Q40" s="126" t="e">
        <f t="shared" si="5"/>
        <v>#DIV/0!</v>
      </c>
      <c r="R40" s="134"/>
      <c r="S40" s="134"/>
      <c r="T40" s="135"/>
      <c r="U40" s="126" t="e">
        <f t="shared" si="6"/>
        <v>#DIV/0!</v>
      </c>
    </row>
    <row r="41" spans="1:21" s="53" customFormat="1" x14ac:dyDescent="0.25">
      <c r="A41" s="50" t="s">
        <v>269</v>
      </c>
      <c r="B41" s="51">
        <v>1238</v>
      </c>
      <c r="C41" s="51">
        <v>131</v>
      </c>
      <c r="D41" s="51" t="s">
        <v>244</v>
      </c>
      <c r="E41" s="129">
        <f t="shared" si="33"/>
        <v>0</v>
      </c>
      <c r="F41" s="129">
        <f t="shared" si="33"/>
        <v>0</v>
      </c>
      <c r="G41" s="126" t="e">
        <f t="shared" si="1"/>
        <v>#DIV/0!</v>
      </c>
      <c r="H41" s="134"/>
      <c r="I41" s="135">
        <f t="shared" ref="I41" si="34">I42</f>
        <v>0</v>
      </c>
      <c r="J41" s="126" t="e">
        <f t="shared" si="3"/>
        <v>#DIV/0!</v>
      </c>
      <c r="K41" s="134"/>
      <c r="L41" s="134"/>
      <c r="M41" s="135">
        <f t="shared" ref="M41" si="35">M42</f>
        <v>0</v>
      </c>
      <c r="N41" s="126" t="e">
        <f t="shared" si="4"/>
        <v>#DIV/0!</v>
      </c>
      <c r="O41" s="134"/>
      <c r="P41" s="135">
        <f t="shared" ref="P41" si="36">P42</f>
        <v>0</v>
      </c>
      <c r="Q41" s="126" t="e">
        <f t="shared" si="5"/>
        <v>#DIV/0!</v>
      </c>
      <c r="R41" s="134"/>
      <c r="S41" s="134"/>
      <c r="T41" s="135">
        <f t="shared" ref="T41" si="37">T42</f>
        <v>0</v>
      </c>
      <c r="U41" s="126" t="e">
        <f t="shared" si="6"/>
        <v>#DIV/0!</v>
      </c>
    </row>
    <row r="42" spans="1:21" s="132" customFormat="1" ht="30" x14ac:dyDescent="0.25">
      <c r="A42" s="127" t="s">
        <v>270</v>
      </c>
      <c r="B42" s="128">
        <v>12381</v>
      </c>
      <c r="C42" s="128">
        <v>131</v>
      </c>
      <c r="D42" s="128" t="s">
        <v>244</v>
      </c>
      <c r="E42" s="129">
        <f t="shared" si="33"/>
        <v>0</v>
      </c>
      <c r="F42" s="129">
        <f t="shared" si="33"/>
        <v>0</v>
      </c>
      <c r="G42" s="126" t="e">
        <f t="shared" si="1"/>
        <v>#DIV/0!</v>
      </c>
      <c r="H42" s="134"/>
      <c r="I42" s="135"/>
      <c r="J42" s="126" t="e">
        <f t="shared" si="3"/>
        <v>#DIV/0!</v>
      </c>
      <c r="K42" s="134"/>
      <c r="L42" s="134"/>
      <c r="M42" s="135"/>
      <c r="N42" s="126" t="e">
        <f t="shared" si="4"/>
        <v>#DIV/0!</v>
      </c>
      <c r="O42" s="134"/>
      <c r="P42" s="135"/>
      <c r="Q42" s="126" t="e">
        <f t="shared" si="5"/>
        <v>#DIV/0!</v>
      </c>
      <c r="R42" s="134"/>
      <c r="S42" s="134"/>
      <c r="T42" s="135"/>
      <c r="U42" s="126" t="e">
        <f t="shared" si="6"/>
        <v>#DIV/0!</v>
      </c>
    </row>
    <row r="43" spans="1:21" s="53" customFormat="1" x14ac:dyDescent="0.25">
      <c r="A43" s="50" t="s">
        <v>411</v>
      </c>
      <c r="B43" s="51">
        <v>1239</v>
      </c>
      <c r="C43" s="51">
        <v>134</v>
      </c>
      <c r="D43" s="51" t="s">
        <v>244</v>
      </c>
      <c r="E43" s="129">
        <f t="shared" si="33"/>
        <v>0</v>
      </c>
      <c r="F43" s="129">
        <f t="shared" si="33"/>
        <v>0</v>
      </c>
      <c r="G43" s="126" t="e">
        <f t="shared" si="1"/>
        <v>#DIV/0!</v>
      </c>
      <c r="H43" s="134"/>
      <c r="I43" s="135"/>
      <c r="J43" s="126" t="e">
        <f t="shared" si="3"/>
        <v>#DIV/0!</v>
      </c>
      <c r="K43" s="134"/>
      <c r="L43" s="134"/>
      <c r="M43" s="135"/>
      <c r="N43" s="126" t="e">
        <f t="shared" si="4"/>
        <v>#DIV/0!</v>
      </c>
      <c r="O43" s="134"/>
      <c r="P43" s="135"/>
      <c r="Q43" s="126" t="e">
        <f t="shared" si="5"/>
        <v>#DIV/0!</v>
      </c>
      <c r="R43" s="134"/>
      <c r="S43" s="134"/>
      <c r="T43" s="135"/>
      <c r="U43" s="126" t="e">
        <f t="shared" si="6"/>
        <v>#DIV/0!</v>
      </c>
    </row>
    <row r="44" spans="1:21" s="53" customFormat="1" x14ac:dyDescent="0.25">
      <c r="A44" s="50" t="s">
        <v>412</v>
      </c>
      <c r="B44" s="51">
        <v>1240</v>
      </c>
      <c r="C44" s="51">
        <v>135</v>
      </c>
      <c r="D44" s="51" t="s">
        <v>244</v>
      </c>
      <c r="E44" s="129">
        <f t="shared" si="33"/>
        <v>0</v>
      </c>
      <c r="F44" s="129">
        <f t="shared" si="33"/>
        <v>0</v>
      </c>
      <c r="G44" s="126" t="e">
        <f t="shared" si="1"/>
        <v>#DIV/0!</v>
      </c>
      <c r="H44" s="134"/>
      <c r="I44" s="135"/>
      <c r="J44" s="126" t="e">
        <f t="shared" si="3"/>
        <v>#DIV/0!</v>
      </c>
      <c r="K44" s="134"/>
      <c r="L44" s="134"/>
      <c r="M44" s="135"/>
      <c r="N44" s="126" t="e">
        <f t="shared" si="4"/>
        <v>#DIV/0!</v>
      </c>
      <c r="O44" s="134"/>
      <c r="P44" s="135"/>
      <c r="Q44" s="126" t="e">
        <f t="shared" si="5"/>
        <v>#DIV/0!</v>
      </c>
      <c r="R44" s="134"/>
      <c r="S44" s="134"/>
      <c r="T44" s="135"/>
      <c r="U44" s="126" t="e">
        <f t="shared" si="6"/>
        <v>#DIV/0!</v>
      </c>
    </row>
    <row r="45" spans="1:21" s="49" customFormat="1" ht="28.5" x14ac:dyDescent="0.2">
      <c r="A45" s="47" t="s">
        <v>271</v>
      </c>
      <c r="B45" s="48">
        <v>1300</v>
      </c>
      <c r="C45" s="48" t="s">
        <v>100</v>
      </c>
      <c r="D45" s="48" t="s">
        <v>244</v>
      </c>
      <c r="E45" s="46">
        <f>SUM(E46:E48)</f>
        <v>0</v>
      </c>
      <c r="F45" s="46">
        <f>SUM(F46:F48)</f>
        <v>0</v>
      </c>
      <c r="G45" s="126" t="e">
        <f t="shared" si="1"/>
        <v>#DIV/0!</v>
      </c>
      <c r="H45" s="46">
        <f t="shared" ref="H45:S45" si="38">SUM(H46:H48)</f>
        <v>0</v>
      </c>
      <c r="I45" s="125">
        <f>SUM(I46:I48)</f>
        <v>0</v>
      </c>
      <c r="J45" s="126" t="e">
        <f t="shared" si="3"/>
        <v>#DIV/0!</v>
      </c>
      <c r="K45" s="46">
        <f t="shared" si="38"/>
        <v>0</v>
      </c>
      <c r="L45" s="46">
        <f t="shared" si="38"/>
        <v>0</v>
      </c>
      <c r="M45" s="125">
        <f>SUM(M46:M48)</f>
        <v>0</v>
      </c>
      <c r="N45" s="126" t="e">
        <f t="shared" si="4"/>
        <v>#DIV/0!</v>
      </c>
      <c r="O45" s="46">
        <f t="shared" si="38"/>
        <v>0</v>
      </c>
      <c r="P45" s="125">
        <f>SUM(P46:P48)</f>
        <v>0</v>
      </c>
      <c r="Q45" s="126" t="e">
        <f t="shared" si="5"/>
        <v>#DIV/0!</v>
      </c>
      <c r="R45" s="46">
        <f t="shared" si="38"/>
        <v>0</v>
      </c>
      <c r="S45" s="46">
        <f t="shared" si="38"/>
        <v>0</v>
      </c>
      <c r="T45" s="125">
        <f>SUM(T46:T48)</f>
        <v>0</v>
      </c>
      <c r="U45" s="126" t="e">
        <f t="shared" si="6"/>
        <v>#DIV/0!</v>
      </c>
    </row>
    <row r="46" spans="1:21" s="132" customFormat="1" ht="30" x14ac:dyDescent="0.25">
      <c r="A46" s="127" t="s">
        <v>413</v>
      </c>
      <c r="B46" s="128">
        <v>13001</v>
      </c>
      <c r="C46" s="128">
        <v>141</v>
      </c>
      <c r="D46" s="128" t="s">
        <v>244</v>
      </c>
      <c r="E46" s="129">
        <f t="shared" ref="E46:F48" si="39">H46+L46+O46+S46</f>
        <v>0</v>
      </c>
      <c r="F46" s="129">
        <f t="shared" si="39"/>
        <v>0</v>
      </c>
      <c r="G46" s="126" t="e">
        <f t="shared" si="1"/>
        <v>#DIV/0!</v>
      </c>
      <c r="H46" s="134"/>
      <c r="I46" s="135"/>
      <c r="J46" s="126" t="e">
        <f t="shared" si="3"/>
        <v>#DIV/0!</v>
      </c>
      <c r="K46" s="134"/>
      <c r="L46" s="134"/>
      <c r="M46" s="135"/>
      <c r="N46" s="126" t="e">
        <f t="shared" si="4"/>
        <v>#DIV/0!</v>
      </c>
      <c r="O46" s="134"/>
      <c r="P46" s="135"/>
      <c r="Q46" s="126" t="e">
        <f t="shared" si="5"/>
        <v>#DIV/0!</v>
      </c>
      <c r="R46" s="134"/>
      <c r="S46" s="134"/>
      <c r="T46" s="135"/>
      <c r="U46" s="126" t="e">
        <f t="shared" si="6"/>
        <v>#DIV/0!</v>
      </c>
    </row>
    <row r="47" spans="1:21" s="132" customFormat="1" x14ac:dyDescent="0.25">
      <c r="A47" s="127" t="s">
        <v>414</v>
      </c>
      <c r="B47" s="128">
        <v>13004</v>
      </c>
      <c r="C47" s="128">
        <v>144</v>
      </c>
      <c r="D47" s="128" t="s">
        <v>244</v>
      </c>
      <c r="E47" s="129">
        <f t="shared" si="39"/>
        <v>0</v>
      </c>
      <c r="F47" s="129">
        <f t="shared" si="39"/>
        <v>0</v>
      </c>
      <c r="G47" s="126" t="e">
        <f t="shared" si="1"/>
        <v>#DIV/0!</v>
      </c>
      <c r="H47" s="134"/>
      <c r="I47" s="135"/>
      <c r="J47" s="126" t="e">
        <f t="shared" si="3"/>
        <v>#DIV/0!</v>
      </c>
      <c r="K47" s="134"/>
      <c r="L47" s="134"/>
      <c r="M47" s="135"/>
      <c r="N47" s="126" t="e">
        <f t="shared" si="4"/>
        <v>#DIV/0!</v>
      </c>
      <c r="O47" s="134"/>
      <c r="P47" s="135"/>
      <c r="Q47" s="126" t="e">
        <f t="shared" si="5"/>
        <v>#DIV/0!</v>
      </c>
      <c r="R47" s="134"/>
      <c r="S47" s="134"/>
      <c r="T47" s="135"/>
      <c r="U47" s="126" t="e">
        <f t="shared" si="6"/>
        <v>#DIV/0!</v>
      </c>
    </row>
    <row r="48" spans="1:21" s="132" customFormat="1" ht="30" x14ac:dyDescent="0.25">
      <c r="A48" s="127" t="s">
        <v>415</v>
      </c>
      <c r="B48" s="128">
        <v>13005</v>
      </c>
      <c r="C48" s="128">
        <v>145</v>
      </c>
      <c r="D48" s="128" t="s">
        <v>244</v>
      </c>
      <c r="E48" s="129">
        <f t="shared" si="39"/>
        <v>0</v>
      </c>
      <c r="F48" s="129">
        <f t="shared" si="39"/>
        <v>0</v>
      </c>
      <c r="G48" s="126" t="e">
        <f t="shared" si="1"/>
        <v>#DIV/0!</v>
      </c>
      <c r="H48" s="134"/>
      <c r="I48" s="135"/>
      <c r="J48" s="126" t="e">
        <f t="shared" si="3"/>
        <v>#DIV/0!</v>
      </c>
      <c r="K48" s="134"/>
      <c r="L48" s="134"/>
      <c r="M48" s="135"/>
      <c r="N48" s="126" t="e">
        <f t="shared" si="4"/>
        <v>#DIV/0!</v>
      </c>
      <c r="O48" s="134"/>
      <c r="P48" s="135"/>
      <c r="Q48" s="126" t="e">
        <f t="shared" si="5"/>
        <v>#DIV/0!</v>
      </c>
      <c r="R48" s="134"/>
      <c r="S48" s="134"/>
      <c r="T48" s="135"/>
      <c r="U48" s="126" t="e">
        <f t="shared" si="6"/>
        <v>#DIV/0!</v>
      </c>
    </row>
    <row r="49" spans="1:21" s="49" customFormat="1" ht="28.5" x14ac:dyDescent="0.2">
      <c r="A49" s="47" t="s">
        <v>272</v>
      </c>
      <c r="B49" s="48">
        <v>1400</v>
      </c>
      <c r="C49" s="48" t="s">
        <v>101</v>
      </c>
      <c r="D49" s="48" t="s">
        <v>244</v>
      </c>
      <c r="E49" s="46">
        <f>E50+E51+E52</f>
        <v>3305000</v>
      </c>
      <c r="F49" s="46">
        <f>F50+F51+F52</f>
        <v>3305000</v>
      </c>
      <c r="G49" s="126">
        <f t="shared" si="1"/>
        <v>0</v>
      </c>
      <c r="H49" s="46">
        <f t="shared" ref="H49:S49" si="40">H50+H51+H52</f>
        <v>0</v>
      </c>
      <c r="I49" s="125">
        <f>I50+I51+I52</f>
        <v>0</v>
      </c>
      <c r="J49" s="126" t="e">
        <f t="shared" si="3"/>
        <v>#DIV/0!</v>
      </c>
      <c r="K49" s="46">
        <f t="shared" si="40"/>
        <v>0</v>
      </c>
      <c r="L49" s="46">
        <f t="shared" si="40"/>
        <v>3305000</v>
      </c>
      <c r="M49" s="125">
        <f>M50+M51+M52</f>
        <v>3305000</v>
      </c>
      <c r="N49" s="126">
        <f t="shared" si="4"/>
        <v>0</v>
      </c>
      <c r="O49" s="46">
        <f t="shared" si="40"/>
        <v>0</v>
      </c>
      <c r="P49" s="125">
        <f>P50+P51+P52</f>
        <v>0</v>
      </c>
      <c r="Q49" s="126" t="e">
        <f t="shared" si="5"/>
        <v>#DIV/0!</v>
      </c>
      <c r="R49" s="46">
        <f t="shared" si="40"/>
        <v>0</v>
      </c>
      <c r="S49" s="46">
        <f t="shared" si="40"/>
        <v>0</v>
      </c>
      <c r="T49" s="125">
        <f>T50+T51+T52</f>
        <v>0</v>
      </c>
      <c r="U49" s="126" t="e">
        <f t="shared" si="6"/>
        <v>#DIV/0!</v>
      </c>
    </row>
    <row r="50" spans="1:21" s="53" customFormat="1" x14ac:dyDescent="0.25">
      <c r="A50" s="50" t="s">
        <v>416</v>
      </c>
      <c r="B50" s="51">
        <v>1410</v>
      </c>
      <c r="C50" s="51">
        <v>152</v>
      </c>
      <c r="D50" s="51" t="s">
        <v>244</v>
      </c>
      <c r="E50" s="129">
        <f t="shared" ref="E50:F51" si="41">H50+L50+O50+S50</f>
        <v>3305000</v>
      </c>
      <c r="F50" s="129">
        <f t="shared" si="41"/>
        <v>3305000</v>
      </c>
      <c r="G50" s="126">
        <f t="shared" si="1"/>
        <v>0</v>
      </c>
      <c r="H50" s="134"/>
      <c r="I50" s="135"/>
      <c r="J50" s="126" t="e">
        <f t="shared" si="3"/>
        <v>#DIV/0!</v>
      </c>
      <c r="K50" s="134"/>
      <c r="L50" s="136">
        <v>3305000</v>
      </c>
      <c r="M50" s="135">
        <v>3305000</v>
      </c>
      <c r="N50" s="126">
        <f t="shared" si="4"/>
        <v>0</v>
      </c>
      <c r="O50" s="134"/>
      <c r="P50" s="135"/>
      <c r="Q50" s="126" t="e">
        <f t="shared" si="5"/>
        <v>#DIV/0!</v>
      </c>
      <c r="R50" s="134"/>
      <c r="S50" s="134"/>
      <c r="T50" s="135"/>
      <c r="U50" s="126" t="e">
        <f t="shared" si="6"/>
        <v>#DIV/0!</v>
      </c>
    </row>
    <row r="51" spans="1:21" s="53" customFormat="1" ht="30" x14ac:dyDescent="0.25">
      <c r="A51" s="50" t="s">
        <v>417</v>
      </c>
      <c r="B51" s="51">
        <v>1420</v>
      </c>
      <c r="C51" s="51">
        <v>152</v>
      </c>
      <c r="D51" s="51" t="s">
        <v>244</v>
      </c>
      <c r="E51" s="129">
        <f t="shared" si="41"/>
        <v>0</v>
      </c>
      <c r="F51" s="129">
        <f t="shared" si="41"/>
        <v>0</v>
      </c>
      <c r="G51" s="126" t="e">
        <f t="shared" si="1"/>
        <v>#DIV/0!</v>
      </c>
      <c r="H51" s="134"/>
      <c r="I51" s="135"/>
      <c r="J51" s="126" t="e">
        <f t="shared" si="3"/>
        <v>#DIV/0!</v>
      </c>
      <c r="K51" s="134"/>
      <c r="L51" s="134"/>
      <c r="M51" s="135"/>
      <c r="N51" s="126" t="e">
        <f t="shared" si="4"/>
        <v>#DIV/0!</v>
      </c>
      <c r="O51" s="134"/>
      <c r="P51" s="135"/>
      <c r="Q51" s="126" t="e">
        <f t="shared" si="5"/>
        <v>#DIV/0!</v>
      </c>
      <c r="R51" s="134"/>
      <c r="S51" s="134"/>
      <c r="T51" s="135"/>
      <c r="U51" s="126" t="e">
        <f t="shared" si="6"/>
        <v>#DIV/0!</v>
      </c>
    </row>
    <row r="52" spans="1:21" s="53" customFormat="1" ht="60" x14ac:dyDescent="0.25">
      <c r="A52" s="50" t="s">
        <v>418</v>
      </c>
      <c r="B52" s="51">
        <v>1430</v>
      </c>
      <c r="C52" s="51">
        <v>150</v>
      </c>
      <c r="D52" s="51" t="s">
        <v>244</v>
      </c>
      <c r="E52" s="46">
        <f>SUM(E53:E54)</f>
        <v>0</v>
      </c>
      <c r="F52" s="46">
        <f>SUM(F53:F54)</f>
        <v>0</v>
      </c>
      <c r="G52" s="126" t="e">
        <f t="shared" si="1"/>
        <v>#DIV/0!</v>
      </c>
      <c r="H52" s="46">
        <f t="shared" ref="H52:S52" si="42">SUM(H53:H54)</f>
        <v>0</v>
      </c>
      <c r="I52" s="125">
        <f>SUM(I53:I54)</f>
        <v>0</v>
      </c>
      <c r="J52" s="126" t="e">
        <f t="shared" si="3"/>
        <v>#DIV/0!</v>
      </c>
      <c r="K52" s="46">
        <f t="shared" si="42"/>
        <v>0</v>
      </c>
      <c r="L52" s="46">
        <f t="shared" si="42"/>
        <v>0</v>
      </c>
      <c r="M52" s="125">
        <f>SUM(M53:M54)</f>
        <v>0</v>
      </c>
      <c r="N52" s="126" t="e">
        <f t="shared" si="4"/>
        <v>#DIV/0!</v>
      </c>
      <c r="O52" s="46">
        <f t="shared" si="42"/>
        <v>0</v>
      </c>
      <c r="P52" s="125">
        <f>SUM(P53:P54)</f>
        <v>0</v>
      </c>
      <c r="Q52" s="126" t="e">
        <f t="shared" si="5"/>
        <v>#DIV/0!</v>
      </c>
      <c r="R52" s="46">
        <f t="shared" si="42"/>
        <v>0</v>
      </c>
      <c r="S52" s="46">
        <f t="shared" si="42"/>
        <v>0</v>
      </c>
      <c r="T52" s="125">
        <f>SUM(T53:T54)</f>
        <v>0</v>
      </c>
      <c r="U52" s="126" t="e">
        <f t="shared" si="6"/>
        <v>#DIV/0!</v>
      </c>
    </row>
    <row r="53" spans="1:21" s="132" customFormat="1" x14ac:dyDescent="0.25">
      <c r="A53" s="127" t="s">
        <v>419</v>
      </c>
      <c r="B53" s="128">
        <v>1431</v>
      </c>
      <c r="C53" s="128">
        <v>152</v>
      </c>
      <c r="D53" s="128" t="s">
        <v>244</v>
      </c>
      <c r="E53" s="129">
        <f t="shared" ref="E53:F54" si="43">H53+L53+O53+S53</f>
        <v>0</v>
      </c>
      <c r="F53" s="129">
        <f t="shared" si="43"/>
        <v>0</v>
      </c>
      <c r="G53" s="126" t="e">
        <f t="shared" si="1"/>
        <v>#DIV/0!</v>
      </c>
      <c r="H53" s="134"/>
      <c r="I53" s="135"/>
      <c r="J53" s="126" t="e">
        <f t="shared" si="3"/>
        <v>#DIV/0!</v>
      </c>
      <c r="K53" s="134"/>
      <c r="L53" s="134"/>
      <c r="M53" s="135"/>
      <c r="N53" s="126" t="e">
        <f t="shared" si="4"/>
        <v>#DIV/0!</v>
      </c>
      <c r="O53" s="134"/>
      <c r="P53" s="135"/>
      <c r="Q53" s="126" t="e">
        <f t="shared" si="5"/>
        <v>#DIV/0!</v>
      </c>
      <c r="R53" s="134"/>
      <c r="S53" s="134"/>
      <c r="T53" s="135"/>
      <c r="U53" s="126" t="e">
        <f t="shared" si="6"/>
        <v>#DIV/0!</v>
      </c>
    </row>
    <row r="54" spans="1:21" s="132" customFormat="1" x14ac:dyDescent="0.25">
      <c r="A54" s="127" t="s">
        <v>420</v>
      </c>
      <c r="B54" s="128">
        <v>1432</v>
      </c>
      <c r="C54" s="128">
        <v>155</v>
      </c>
      <c r="D54" s="128" t="s">
        <v>244</v>
      </c>
      <c r="E54" s="129">
        <f t="shared" si="43"/>
        <v>0</v>
      </c>
      <c r="F54" s="129">
        <f t="shared" si="43"/>
        <v>0</v>
      </c>
      <c r="G54" s="126" t="e">
        <f t="shared" si="1"/>
        <v>#DIV/0!</v>
      </c>
      <c r="H54" s="134"/>
      <c r="I54" s="135"/>
      <c r="J54" s="126" t="e">
        <f t="shared" si="3"/>
        <v>#DIV/0!</v>
      </c>
      <c r="K54" s="134"/>
      <c r="L54" s="134"/>
      <c r="M54" s="135"/>
      <c r="N54" s="126" t="e">
        <f t="shared" si="4"/>
        <v>#DIV/0!</v>
      </c>
      <c r="O54" s="134"/>
      <c r="P54" s="135"/>
      <c r="Q54" s="126" t="e">
        <f t="shared" si="5"/>
        <v>#DIV/0!</v>
      </c>
      <c r="R54" s="134"/>
      <c r="S54" s="134"/>
      <c r="T54" s="135"/>
      <c r="U54" s="126" t="e">
        <f t="shared" si="6"/>
        <v>#DIV/0!</v>
      </c>
    </row>
    <row r="55" spans="1:21" s="49" customFormat="1" ht="14.25" x14ac:dyDescent="0.2">
      <c r="A55" s="47" t="s">
        <v>273</v>
      </c>
      <c r="B55" s="48">
        <v>1500</v>
      </c>
      <c r="C55" s="48" t="s">
        <v>102</v>
      </c>
      <c r="D55" s="48" t="s">
        <v>244</v>
      </c>
      <c r="E55" s="46">
        <f>E56</f>
        <v>0</v>
      </c>
      <c r="F55" s="46">
        <f>F56</f>
        <v>0</v>
      </c>
      <c r="G55" s="126" t="e">
        <f t="shared" si="1"/>
        <v>#DIV/0!</v>
      </c>
      <c r="H55" s="46">
        <f t="shared" ref="H55:T55" si="44">H56</f>
        <v>0</v>
      </c>
      <c r="I55" s="125">
        <f t="shared" si="44"/>
        <v>0</v>
      </c>
      <c r="J55" s="126" t="e">
        <f t="shared" si="3"/>
        <v>#DIV/0!</v>
      </c>
      <c r="K55" s="46">
        <f t="shared" si="44"/>
        <v>0</v>
      </c>
      <c r="L55" s="46">
        <f t="shared" si="44"/>
        <v>0</v>
      </c>
      <c r="M55" s="125">
        <f t="shared" si="44"/>
        <v>0</v>
      </c>
      <c r="N55" s="126" t="e">
        <f t="shared" si="4"/>
        <v>#DIV/0!</v>
      </c>
      <c r="O55" s="46">
        <f t="shared" si="44"/>
        <v>0</v>
      </c>
      <c r="P55" s="125">
        <f t="shared" si="44"/>
        <v>0</v>
      </c>
      <c r="Q55" s="126" t="e">
        <f t="shared" si="5"/>
        <v>#DIV/0!</v>
      </c>
      <c r="R55" s="46">
        <f t="shared" si="44"/>
        <v>0</v>
      </c>
      <c r="S55" s="46">
        <f t="shared" si="44"/>
        <v>0</v>
      </c>
      <c r="T55" s="125">
        <f t="shared" si="44"/>
        <v>0</v>
      </c>
      <c r="U55" s="126" t="e">
        <f t="shared" si="6"/>
        <v>#DIV/0!</v>
      </c>
    </row>
    <row r="56" spans="1:21" s="53" customFormat="1" x14ac:dyDescent="0.25">
      <c r="A56" s="50" t="s">
        <v>421</v>
      </c>
      <c r="B56" s="51">
        <v>1510</v>
      </c>
      <c r="C56" s="51" t="s">
        <v>274</v>
      </c>
      <c r="D56" s="51" t="s">
        <v>244</v>
      </c>
      <c r="E56" s="46">
        <f>SUM(E57:E58)</f>
        <v>0</v>
      </c>
      <c r="F56" s="46">
        <f>SUM(F57:F58)</f>
        <v>0</v>
      </c>
      <c r="G56" s="126" t="e">
        <f t="shared" si="1"/>
        <v>#DIV/0!</v>
      </c>
      <c r="H56" s="46">
        <f t="shared" ref="H56:T56" si="45">SUM(H57:H58)</f>
        <v>0</v>
      </c>
      <c r="I56" s="125">
        <f t="shared" si="45"/>
        <v>0</v>
      </c>
      <c r="J56" s="126" t="e">
        <f t="shared" si="3"/>
        <v>#DIV/0!</v>
      </c>
      <c r="K56" s="46">
        <f t="shared" si="45"/>
        <v>0</v>
      </c>
      <c r="L56" s="46">
        <f t="shared" si="45"/>
        <v>0</v>
      </c>
      <c r="M56" s="125">
        <f t="shared" si="45"/>
        <v>0</v>
      </c>
      <c r="N56" s="126" t="e">
        <f t="shared" si="4"/>
        <v>#DIV/0!</v>
      </c>
      <c r="O56" s="46">
        <f t="shared" si="45"/>
        <v>0</v>
      </c>
      <c r="P56" s="125">
        <f t="shared" si="45"/>
        <v>0</v>
      </c>
      <c r="Q56" s="126" t="e">
        <f t="shared" si="5"/>
        <v>#DIV/0!</v>
      </c>
      <c r="R56" s="46">
        <f t="shared" si="45"/>
        <v>0</v>
      </c>
      <c r="S56" s="46">
        <f t="shared" si="45"/>
        <v>0</v>
      </c>
      <c r="T56" s="125">
        <f t="shared" si="45"/>
        <v>0</v>
      </c>
      <c r="U56" s="126" t="e">
        <f t="shared" si="6"/>
        <v>#DIV/0!</v>
      </c>
    </row>
    <row r="57" spans="1:21" s="53" customFormat="1" x14ac:dyDescent="0.25">
      <c r="A57" s="50" t="s">
        <v>422</v>
      </c>
      <c r="B57" s="51">
        <v>1511</v>
      </c>
      <c r="C57" s="51">
        <v>181</v>
      </c>
      <c r="D57" s="51" t="s">
        <v>244</v>
      </c>
      <c r="E57" s="129">
        <f t="shared" ref="E57:F58" si="46">H57+L57+O57+S57</f>
        <v>0</v>
      </c>
      <c r="F57" s="129">
        <f t="shared" si="46"/>
        <v>0</v>
      </c>
      <c r="G57" s="126" t="e">
        <f t="shared" si="1"/>
        <v>#DIV/0!</v>
      </c>
      <c r="H57" s="134"/>
      <c r="I57" s="135"/>
      <c r="J57" s="126" t="e">
        <f t="shared" si="3"/>
        <v>#DIV/0!</v>
      </c>
      <c r="K57" s="134"/>
      <c r="L57" s="134"/>
      <c r="M57" s="135"/>
      <c r="N57" s="126" t="e">
        <f t="shared" si="4"/>
        <v>#DIV/0!</v>
      </c>
      <c r="O57" s="134"/>
      <c r="P57" s="135"/>
      <c r="Q57" s="126" t="e">
        <f t="shared" si="5"/>
        <v>#DIV/0!</v>
      </c>
      <c r="R57" s="134"/>
      <c r="S57" s="134"/>
      <c r="T57" s="135"/>
      <c r="U57" s="126" t="e">
        <f t="shared" si="6"/>
        <v>#DIV/0!</v>
      </c>
    </row>
    <row r="58" spans="1:21" s="53" customFormat="1" x14ac:dyDescent="0.25">
      <c r="A58" s="50" t="s">
        <v>423</v>
      </c>
      <c r="B58" s="51">
        <v>1512</v>
      </c>
      <c r="C58" s="51">
        <v>189</v>
      </c>
      <c r="D58" s="51" t="s">
        <v>244</v>
      </c>
      <c r="E58" s="129">
        <f t="shared" si="46"/>
        <v>0</v>
      </c>
      <c r="F58" s="129">
        <f t="shared" si="46"/>
        <v>0</v>
      </c>
      <c r="G58" s="126" t="e">
        <f t="shared" si="1"/>
        <v>#DIV/0!</v>
      </c>
      <c r="H58" s="134"/>
      <c r="I58" s="135"/>
      <c r="J58" s="126" t="e">
        <f t="shared" si="3"/>
        <v>#DIV/0!</v>
      </c>
      <c r="K58" s="134"/>
      <c r="L58" s="134"/>
      <c r="M58" s="135"/>
      <c r="N58" s="126" t="e">
        <f t="shared" si="4"/>
        <v>#DIV/0!</v>
      </c>
      <c r="O58" s="134"/>
      <c r="P58" s="135"/>
      <c r="Q58" s="126" t="e">
        <f t="shared" si="5"/>
        <v>#DIV/0!</v>
      </c>
      <c r="R58" s="134"/>
      <c r="S58" s="134"/>
      <c r="T58" s="135"/>
      <c r="U58" s="126" t="e">
        <f t="shared" si="6"/>
        <v>#DIV/0!</v>
      </c>
    </row>
    <row r="59" spans="1:21" s="49" customFormat="1" ht="14.25" x14ac:dyDescent="0.2">
      <c r="A59" s="47" t="s">
        <v>275</v>
      </c>
      <c r="B59" s="48">
        <v>1600</v>
      </c>
      <c r="C59" s="48" t="s">
        <v>274</v>
      </c>
      <c r="D59" s="48" t="s">
        <v>244</v>
      </c>
      <c r="E59" s="46">
        <f>E60+E65</f>
        <v>0</v>
      </c>
      <c r="F59" s="46">
        <f>F60+F65</f>
        <v>0</v>
      </c>
      <c r="G59" s="126" t="e">
        <f t="shared" si="1"/>
        <v>#DIV/0!</v>
      </c>
      <c r="H59" s="46">
        <f t="shared" ref="H59:T59" si="47">H60+H65</f>
        <v>0</v>
      </c>
      <c r="I59" s="125">
        <f t="shared" si="47"/>
        <v>0</v>
      </c>
      <c r="J59" s="126" t="e">
        <f t="shared" si="3"/>
        <v>#DIV/0!</v>
      </c>
      <c r="K59" s="46">
        <f t="shared" si="47"/>
        <v>0</v>
      </c>
      <c r="L59" s="46">
        <f t="shared" si="47"/>
        <v>0</v>
      </c>
      <c r="M59" s="125">
        <f t="shared" si="47"/>
        <v>0</v>
      </c>
      <c r="N59" s="126" t="e">
        <f t="shared" si="4"/>
        <v>#DIV/0!</v>
      </c>
      <c r="O59" s="46">
        <f t="shared" si="47"/>
        <v>0</v>
      </c>
      <c r="P59" s="125">
        <f t="shared" si="47"/>
        <v>0</v>
      </c>
      <c r="Q59" s="126" t="e">
        <f t="shared" si="5"/>
        <v>#DIV/0!</v>
      </c>
      <c r="R59" s="46">
        <f t="shared" si="47"/>
        <v>0</v>
      </c>
      <c r="S59" s="46">
        <f t="shared" si="47"/>
        <v>0</v>
      </c>
      <c r="T59" s="125">
        <f t="shared" si="47"/>
        <v>0</v>
      </c>
      <c r="U59" s="126" t="e">
        <f t="shared" si="6"/>
        <v>#DIV/0!</v>
      </c>
    </row>
    <row r="60" spans="1:21" s="53" customFormat="1" ht="30" x14ac:dyDescent="0.25">
      <c r="A60" s="50" t="s">
        <v>424</v>
      </c>
      <c r="B60" s="51">
        <v>1610</v>
      </c>
      <c r="C60" s="51">
        <v>400</v>
      </c>
      <c r="D60" s="51" t="s">
        <v>244</v>
      </c>
      <c r="E60" s="46">
        <f>SUM(E61:E64)</f>
        <v>0</v>
      </c>
      <c r="F60" s="46">
        <f>SUM(F61:F64)</f>
        <v>0</v>
      </c>
      <c r="G60" s="126" t="e">
        <f t="shared" si="1"/>
        <v>#DIV/0!</v>
      </c>
      <c r="H60" s="46">
        <f t="shared" ref="H60:T60" si="48">SUM(H61:H64)</f>
        <v>0</v>
      </c>
      <c r="I60" s="125">
        <f t="shared" si="48"/>
        <v>0</v>
      </c>
      <c r="J60" s="126" t="e">
        <f t="shared" si="3"/>
        <v>#DIV/0!</v>
      </c>
      <c r="K60" s="46">
        <f t="shared" si="48"/>
        <v>0</v>
      </c>
      <c r="L60" s="46">
        <f t="shared" si="48"/>
        <v>0</v>
      </c>
      <c r="M60" s="125">
        <f t="shared" si="48"/>
        <v>0</v>
      </c>
      <c r="N60" s="126" t="e">
        <f t="shared" si="4"/>
        <v>#DIV/0!</v>
      </c>
      <c r="O60" s="46">
        <f t="shared" si="48"/>
        <v>0</v>
      </c>
      <c r="P60" s="125">
        <f t="shared" si="48"/>
        <v>0</v>
      </c>
      <c r="Q60" s="126" t="e">
        <f t="shared" si="5"/>
        <v>#DIV/0!</v>
      </c>
      <c r="R60" s="46">
        <f t="shared" si="48"/>
        <v>0</v>
      </c>
      <c r="S60" s="46">
        <f t="shared" si="48"/>
        <v>0</v>
      </c>
      <c r="T60" s="125">
        <f t="shared" si="48"/>
        <v>0</v>
      </c>
      <c r="U60" s="126" t="e">
        <f t="shared" si="6"/>
        <v>#DIV/0!</v>
      </c>
    </row>
    <row r="61" spans="1:21" s="53" customFormat="1" ht="30" x14ac:dyDescent="0.25">
      <c r="A61" s="50" t="s">
        <v>425</v>
      </c>
      <c r="B61" s="51">
        <v>1611</v>
      </c>
      <c r="C61" s="51" t="s">
        <v>103</v>
      </c>
      <c r="D61" s="51" t="s">
        <v>244</v>
      </c>
      <c r="E61" s="129">
        <f t="shared" ref="E61:F64" si="49">H61+L61+O61+S61</f>
        <v>0</v>
      </c>
      <c r="F61" s="129">
        <f t="shared" si="49"/>
        <v>0</v>
      </c>
      <c r="G61" s="126" t="e">
        <f t="shared" si="1"/>
        <v>#DIV/0!</v>
      </c>
      <c r="H61" s="134"/>
      <c r="I61" s="135"/>
      <c r="J61" s="126" t="e">
        <f t="shared" si="3"/>
        <v>#DIV/0!</v>
      </c>
      <c r="K61" s="134"/>
      <c r="L61" s="134"/>
      <c r="M61" s="135"/>
      <c r="N61" s="126" t="e">
        <f t="shared" si="4"/>
        <v>#DIV/0!</v>
      </c>
      <c r="O61" s="134"/>
      <c r="P61" s="135"/>
      <c r="Q61" s="126" t="e">
        <f t="shared" si="5"/>
        <v>#DIV/0!</v>
      </c>
      <c r="R61" s="134"/>
      <c r="S61" s="134"/>
      <c r="T61" s="135"/>
      <c r="U61" s="126" t="e">
        <f t="shared" si="6"/>
        <v>#DIV/0!</v>
      </c>
    </row>
    <row r="62" spans="1:21" s="53" customFormat="1" x14ac:dyDescent="0.25">
      <c r="A62" s="50" t="s">
        <v>426</v>
      </c>
      <c r="B62" s="51">
        <v>1612</v>
      </c>
      <c r="C62" s="51" t="s">
        <v>104</v>
      </c>
      <c r="D62" s="51" t="s">
        <v>244</v>
      </c>
      <c r="E62" s="129">
        <f t="shared" si="49"/>
        <v>0</v>
      </c>
      <c r="F62" s="129">
        <f t="shared" si="49"/>
        <v>0</v>
      </c>
      <c r="G62" s="126" t="e">
        <f t="shared" si="1"/>
        <v>#DIV/0!</v>
      </c>
      <c r="H62" s="134"/>
      <c r="I62" s="135"/>
      <c r="J62" s="126" t="e">
        <f t="shared" si="3"/>
        <v>#DIV/0!</v>
      </c>
      <c r="K62" s="134"/>
      <c r="L62" s="134"/>
      <c r="M62" s="135"/>
      <c r="N62" s="126" t="e">
        <f t="shared" si="4"/>
        <v>#DIV/0!</v>
      </c>
      <c r="O62" s="134"/>
      <c r="P62" s="135"/>
      <c r="Q62" s="126" t="e">
        <f t="shared" si="5"/>
        <v>#DIV/0!</v>
      </c>
      <c r="R62" s="134"/>
      <c r="S62" s="134"/>
      <c r="T62" s="135"/>
      <c r="U62" s="126" t="e">
        <f t="shared" si="6"/>
        <v>#DIV/0!</v>
      </c>
    </row>
    <row r="63" spans="1:21" s="53" customFormat="1" x14ac:dyDescent="0.25">
      <c r="A63" s="50" t="s">
        <v>427</v>
      </c>
      <c r="B63" s="51">
        <v>1613</v>
      </c>
      <c r="C63" s="51">
        <v>430</v>
      </c>
      <c r="D63" s="51" t="s">
        <v>244</v>
      </c>
      <c r="E63" s="129">
        <f t="shared" si="49"/>
        <v>0</v>
      </c>
      <c r="F63" s="129">
        <f t="shared" si="49"/>
        <v>0</v>
      </c>
      <c r="G63" s="126" t="e">
        <f t="shared" si="1"/>
        <v>#DIV/0!</v>
      </c>
      <c r="H63" s="134"/>
      <c r="I63" s="135"/>
      <c r="J63" s="126" t="e">
        <f t="shared" si="3"/>
        <v>#DIV/0!</v>
      </c>
      <c r="K63" s="134"/>
      <c r="L63" s="134"/>
      <c r="M63" s="135"/>
      <c r="N63" s="126" t="e">
        <f t="shared" si="4"/>
        <v>#DIV/0!</v>
      </c>
      <c r="O63" s="134"/>
      <c r="P63" s="135"/>
      <c r="Q63" s="126" t="e">
        <f t="shared" si="5"/>
        <v>#DIV/0!</v>
      </c>
      <c r="R63" s="134"/>
      <c r="S63" s="134"/>
      <c r="T63" s="135"/>
      <c r="U63" s="126" t="e">
        <f t="shared" si="6"/>
        <v>#DIV/0!</v>
      </c>
    </row>
    <row r="64" spans="1:21" s="53" customFormat="1" x14ac:dyDescent="0.25">
      <c r="A64" s="50" t="s">
        <v>428</v>
      </c>
      <c r="B64" s="51">
        <v>1614</v>
      </c>
      <c r="C64" s="51" t="s">
        <v>105</v>
      </c>
      <c r="D64" s="51" t="s">
        <v>244</v>
      </c>
      <c r="E64" s="129">
        <f t="shared" si="49"/>
        <v>0</v>
      </c>
      <c r="F64" s="129">
        <f t="shared" si="49"/>
        <v>0</v>
      </c>
      <c r="G64" s="126" t="e">
        <f t="shared" si="1"/>
        <v>#DIV/0!</v>
      </c>
      <c r="H64" s="134"/>
      <c r="I64" s="135"/>
      <c r="J64" s="126" t="e">
        <f t="shared" si="3"/>
        <v>#DIV/0!</v>
      </c>
      <c r="K64" s="134"/>
      <c r="L64" s="134"/>
      <c r="M64" s="135"/>
      <c r="N64" s="126" t="e">
        <f t="shared" si="4"/>
        <v>#DIV/0!</v>
      </c>
      <c r="O64" s="134"/>
      <c r="P64" s="135"/>
      <c r="Q64" s="126" t="e">
        <f t="shared" si="5"/>
        <v>#DIV/0!</v>
      </c>
      <c r="R64" s="134"/>
      <c r="S64" s="134"/>
      <c r="T64" s="135"/>
      <c r="U64" s="126" t="e">
        <f t="shared" si="6"/>
        <v>#DIV/0!</v>
      </c>
    </row>
    <row r="65" spans="1:21" s="53" customFormat="1" ht="30" x14ac:dyDescent="0.25">
      <c r="A65" s="50" t="s">
        <v>429</v>
      </c>
      <c r="B65" s="51">
        <v>1620</v>
      </c>
      <c r="C65" s="51">
        <v>600</v>
      </c>
      <c r="D65" s="51" t="s">
        <v>244</v>
      </c>
      <c r="E65" s="46">
        <f>SUM(E66:E68)</f>
        <v>0</v>
      </c>
      <c r="F65" s="46">
        <f>SUM(F66:F68)</f>
        <v>0</v>
      </c>
      <c r="G65" s="126" t="e">
        <f t="shared" si="1"/>
        <v>#DIV/0!</v>
      </c>
      <c r="H65" s="46">
        <f t="shared" ref="H65:T65" si="50">SUM(H66:H68)</f>
        <v>0</v>
      </c>
      <c r="I65" s="125">
        <f t="shared" si="50"/>
        <v>0</v>
      </c>
      <c r="J65" s="126" t="e">
        <f t="shared" si="3"/>
        <v>#DIV/0!</v>
      </c>
      <c r="K65" s="46">
        <f t="shared" si="50"/>
        <v>0</v>
      </c>
      <c r="L65" s="46">
        <f t="shared" si="50"/>
        <v>0</v>
      </c>
      <c r="M65" s="125">
        <f t="shared" si="50"/>
        <v>0</v>
      </c>
      <c r="N65" s="126" t="e">
        <f t="shared" si="4"/>
        <v>#DIV/0!</v>
      </c>
      <c r="O65" s="46">
        <f t="shared" si="50"/>
        <v>0</v>
      </c>
      <c r="P65" s="125">
        <f t="shared" si="50"/>
        <v>0</v>
      </c>
      <c r="Q65" s="126" t="e">
        <f t="shared" si="5"/>
        <v>#DIV/0!</v>
      </c>
      <c r="R65" s="46">
        <f t="shared" si="50"/>
        <v>0</v>
      </c>
      <c r="S65" s="46">
        <f t="shared" si="50"/>
        <v>0</v>
      </c>
      <c r="T65" s="125">
        <f t="shared" si="50"/>
        <v>0</v>
      </c>
      <c r="U65" s="126" t="e">
        <f t="shared" si="6"/>
        <v>#DIV/0!</v>
      </c>
    </row>
    <row r="66" spans="1:21" s="53" customFormat="1" ht="45" x14ac:dyDescent="0.25">
      <c r="A66" s="50" t="s">
        <v>430</v>
      </c>
      <c r="B66" s="51" t="s">
        <v>431</v>
      </c>
      <c r="C66" s="51" t="s">
        <v>432</v>
      </c>
      <c r="D66" s="51" t="s">
        <v>244</v>
      </c>
      <c r="E66" s="129">
        <f t="shared" ref="E66:F68" si="51">H66+L66+O66+S66</f>
        <v>0</v>
      </c>
      <c r="F66" s="129">
        <f t="shared" si="51"/>
        <v>0</v>
      </c>
      <c r="G66" s="126" t="e">
        <f t="shared" si="1"/>
        <v>#DIV/0!</v>
      </c>
      <c r="H66" s="134"/>
      <c r="I66" s="135"/>
      <c r="J66" s="126" t="e">
        <f t="shared" si="3"/>
        <v>#DIV/0!</v>
      </c>
      <c r="K66" s="134"/>
      <c r="L66" s="134"/>
      <c r="M66" s="135"/>
      <c r="N66" s="126" t="e">
        <f t="shared" si="4"/>
        <v>#DIV/0!</v>
      </c>
      <c r="O66" s="134"/>
      <c r="P66" s="135"/>
      <c r="Q66" s="126" t="e">
        <f t="shared" si="5"/>
        <v>#DIV/0!</v>
      </c>
      <c r="R66" s="134"/>
      <c r="S66" s="134"/>
      <c r="T66" s="135"/>
      <c r="U66" s="126" t="e">
        <f t="shared" si="6"/>
        <v>#DIV/0!</v>
      </c>
    </row>
    <row r="67" spans="1:21" s="53" customFormat="1" ht="45" x14ac:dyDescent="0.25">
      <c r="A67" s="50" t="s">
        <v>433</v>
      </c>
      <c r="B67" s="51" t="s">
        <v>434</v>
      </c>
      <c r="C67" s="51" t="s">
        <v>435</v>
      </c>
      <c r="D67" s="51" t="s">
        <v>244</v>
      </c>
      <c r="E67" s="129">
        <f t="shared" si="51"/>
        <v>0</v>
      </c>
      <c r="F67" s="129">
        <f t="shared" si="51"/>
        <v>0</v>
      </c>
      <c r="G67" s="126" t="e">
        <f t="shared" si="1"/>
        <v>#DIV/0!</v>
      </c>
      <c r="H67" s="134"/>
      <c r="I67" s="135"/>
      <c r="J67" s="126" t="e">
        <f t="shared" si="3"/>
        <v>#DIV/0!</v>
      </c>
      <c r="K67" s="134"/>
      <c r="L67" s="134"/>
      <c r="M67" s="135"/>
      <c r="N67" s="126" t="e">
        <f t="shared" si="4"/>
        <v>#DIV/0!</v>
      </c>
      <c r="O67" s="134"/>
      <c r="P67" s="135"/>
      <c r="Q67" s="126" t="e">
        <f t="shared" si="5"/>
        <v>#DIV/0!</v>
      </c>
      <c r="R67" s="134"/>
      <c r="S67" s="134"/>
      <c r="T67" s="135"/>
      <c r="U67" s="126" t="e">
        <f t="shared" si="6"/>
        <v>#DIV/0!</v>
      </c>
    </row>
    <row r="68" spans="1:21" s="53" customFormat="1" ht="45" x14ac:dyDescent="0.25">
      <c r="A68" s="50" t="s">
        <v>436</v>
      </c>
      <c r="B68" s="51" t="s">
        <v>437</v>
      </c>
      <c r="C68" s="51" t="s">
        <v>438</v>
      </c>
      <c r="D68" s="51" t="s">
        <v>244</v>
      </c>
      <c r="E68" s="129">
        <f t="shared" si="51"/>
        <v>0</v>
      </c>
      <c r="F68" s="129">
        <f t="shared" si="51"/>
        <v>0</v>
      </c>
      <c r="G68" s="126" t="e">
        <f t="shared" si="1"/>
        <v>#DIV/0!</v>
      </c>
      <c r="H68" s="134"/>
      <c r="I68" s="135"/>
      <c r="J68" s="126" t="e">
        <f t="shared" si="3"/>
        <v>#DIV/0!</v>
      </c>
      <c r="K68" s="134"/>
      <c r="L68" s="134"/>
      <c r="M68" s="135"/>
      <c r="N68" s="126" t="e">
        <f t="shared" si="4"/>
        <v>#DIV/0!</v>
      </c>
      <c r="O68" s="134"/>
      <c r="P68" s="135"/>
      <c r="Q68" s="126" t="e">
        <f t="shared" si="5"/>
        <v>#DIV/0!</v>
      </c>
      <c r="R68" s="134"/>
      <c r="S68" s="134"/>
      <c r="T68" s="135"/>
      <c r="U68" s="126" t="e">
        <f t="shared" si="6"/>
        <v>#DIV/0!</v>
      </c>
    </row>
    <row r="69" spans="1:21" s="49" customFormat="1" ht="14.25" x14ac:dyDescent="0.2">
      <c r="A69" s="47" t="s">
        <v>276</v>
      </c>
      <c r="B69" s="48">
        <v>1700</v>
      </c>
      <c r="C69" s="48" t="s">
        <v>244</v>
      </c>
      <c r="D69" s="48" t="s">
        <v>244</v>
      </c>
      <c r="E69" s="46">
        <f>SUM(E70:E73)</f>
        <v>0</v>
      </c>
      <c r="F69" s="46">
        <f>SUM(F70:F73)</f>
        <v>0</v>
      </c>
      <c r="G69" s="126" t="e">
        <f t="shared" si="1"/>
        <v>#DIV/0!</v>
      </c>
      <c r="H69" s="46">
        <f t="shared" ref="H69:T69" si="52">SUM(H70:H73)</f>
        <v>0</v>
      </c>
      <c r="I69" s="125">
        <f t="shared" si="52"/>
        <v>0</v>
      </c>
      <c r="J69" s="126" t="e">
        <f t="shared" si="3"/>
        <v>#DIV/0!</v>
      </c>
      <c r="K69" s="46">
        <f t="shared" si="52"/>
        <v>0</v>
      </c>
      <c r="L69" s="46">
        <f t="shared" si="52"/>
        <v>0</v>
      </c>
      <c r="M69" s="125">
        <f t="shared" si="52"/>
        <v>0</v>
      </c>
      <c r="N69" s="126" t="e">
        <f t="shared" si="4"/>
        <v>#DIV/0!</v>
      </c>
      <c r="O69" s="46">
        <f t="shared" si="52"/>
        <v>0</v>
      </c>
      <c r="P69" s="125">
        <f t="shared" si="52"/>
        <v>0</v>
      </c>
      <c r="Q69" s="126" t="e">
        <f t="shared" si="5"/>
        <v>#DIV/0!</v>
      </c>
      <c r="R69" s="46">
        <f t="shared" si="52"/>
        <v>0</v>
      </c>
      <c r="S69" s="46">
        <f t="shared" si="52"/>
        <v>0</v>
      </c>
      <c r="T69" s="125">
        <f t="shared" si="52"/>
        <v>0</v>
      </c>
      <c r="U69" s="126" t="e">
        <f t="shared" si="6"/>
        <v>#DIV/0!</v>
      </c>
    </row>
    <row r="70" spans="1:21" s="53" customFormat="1" ht="30" x14ac:dyDescent="0.25">
      <c r="A70" s="50" t="s">
        <v>439</v>
      </c>
      <c r="B70" s="51" t="s">
        <v>440</v>
      </c>
      <c r="C70" s="51" t="s">
        <v>129</v>
      </c>
      <c r="D70" s="51" t="s">
        <v>244</v>
      </c>
      <c r="E70" s="129">
        <f t="shared" ref="E70:F73" si="53">H70+L70+O70+S70</f>
        <v>0</v>
      </c>
      <c r="F70" s="129">
        <f t="shared" si="53"/>
        <v>0</v>
      </c>
      <c r="G70" s="126" t="e">
        <f t="shared" si="1"/>
        <v>#DIV/0!</v>
      </c>
      <c r="H70" s="134"/>
      <c r="I70" s="135"/>
      <c r="J70" s="126" t="e">
        <f t="shared" si="3"/>
        <v>#DIV/0!</v>
      </c>
      <c r="K70" s="134"/>
      <c r="L70" s="134"/>
      <c r="M70" s="135"/>
      <c r="N70" s="126" t="e">
        <f t="shared" si="4"/>
        <v>#DIV/0!</v>
      </c>
      <c r="O70" s="134"/>
      <c r="P70" s="135"/>
      <c r="Q70" s="126" t="e">
        <f t="shared" si="5"/>
        <v>#DIV/0!</v>
      </c>
      <c r="R70" s="134"/>
      <c r="S70" s="134"/>
      <c r="T70" s="135"/>
      <c r="U70" s="126" t="e">
        <f t="shared" si="6"/>
        <v>#DIV/0!</v>
      </c>
    </row>
    <row r="71" spans="1:21" s="53" customFormat="1" ht="45" x14ac:dyDescent="0.25">
      <c r="A71" s="50" t="s">
        <v>441</v>
      </c>
      <c r="B71" s="51" t="s">
        <v>442</v>
      </c>
      <c r="C71" s="51" t="s">
        <v>129</v>
      </c>
      <c r="D71" s="51" t="s">
        <v>244</v>
      </c>
      <c r="E71" s="129">
        <f t="shared" si="53"/>
        <v>0</v>
      </c>
      <c r="F71" s="129">
        <f t="shared" si="53"/>
        <v>0</v>
      </c>
      <c r="G71" s="126" t="e">
        <f t="shared" si="1"/>
        <v>#DIV/0!</v>
      </c>
      <c r="H71" s="134"/>
      <c r="I71" s="135"/>
      <c r="J71" s="126" t="e">
        <f t="shared" si="3"/>
        <v>#DIV/0!</v>
      </c>
      <c r="K71" s="134"/>
      <c r="L71" s="134"/>
      <c r="M71" s="135"/>
      <c r="N71" s="126" t="e">
        <f t="shared" si="4"/>
        <v>#DIV/0!</v>
      </c>
      <c r="O71" s="134"/>
      <c r="P71" s="135"/>
      <c r="Q71" s="126" t="e">
        <f t="shared" si="5"/>
        <v>#DIV/0!</v>
      </c>
      <c r="R71" s="134"/>
      <c r="S71" s="134"/>
      <c r="T71" s="135"/>
      <c r="U71" s="126" t="e">
        <f t="shared" si="6"/>
        <v>#DIV/0!</v>
      </c>
    </row>
    <row r="72" spans="1:21" s="53" customFormat="1" ht="30" x14ac:dyDescent="0.25">
      <c r="A72" s="50" t="s">
        <v>443</v>
      </c>
      <c r="B72" s="51" t="s">
        <v>444</v>
      </c>
      <c r="C72" s="51" t="s">
        <v>445</v>
      </c>
      <c r="D72" s="51" t="s">
        <v>244</v>
      </c>
      <c r="E72" s="129">
        <f t="shared" si="53"/>
        <v>0</v>
      </c>
      <c r="F72" s="129">
        <f t="shared" si="53"/>
        <v>0</v>
      </c>
      <c r="G72" s="126" t="e">
        <f t="shared" si="1"/>
        <v>#DIV/0!</v>
      </c>
      <c r="H72" s="134"/>
      <c r="I72" s="135"/>
      <c r="J72" s="126" t="e">
        <f t="shared" si="3"/>
        <v>#DIV/0!</v>
      </c>
      <c r="K72" s="134"/>
      <c r="L72" s="134"/>
      <c r="M72" s="135"/>
      <c r="N72" s="126" t="e">
        <f t="shared" si="4"/>
        <v>#DIV/0!</v>
      </c>
      <c r="O72" s="134"/>
      <c r="P72" s="135"/>
      <c r="Q72" s="126" t="e">
        <f t="shared" si="5"/>
        <v>#DIV/0!</v>
      </c>
      <c r="R72" s="134"/>
      <c r="S72" s="134"/>
      <c r="T72" s="135"/>
      <c r="U72" s="126" t="e">
        <f t="shared" si="6"/>
        <v>#DIV/0!</v>
      </c>
    </row>
    <row r="73" spans="1:21" s="53" customFormat="1" x14ac:dyDescent="0.25">
      <c r="A73" s="50" t="s">
        <v>446</v>
      </c>
      <c r="B73" s="51" t="s">
        <v>447</v>
      </c>
      <c r="C73" s="51" t="s">
        <v>448</v>
      </c>
      <c r="D73" s="51"/>
      <c r="E73" s="129">
        <f t="shared" si="53"/>
        <v>0</v>
      </c>
      <c r="F73" s="129">
        <f t="shared" si="53"/>
        <v>0</v>
      </c>
      <c r="G73" s="126" t="e">
        <f t="shared" ref="G73:G136" si="54">F73/E73-1</f>
        <v>#DIV/0!</v>
      </c>
      <c r="H73" s="134"/>
      <c r="I73" s="135"/>
      <c r="J73" s="126" t="e">
        <f t="shared" ref="J73:J136" si="55">I73/H73-1</f>
        <v>#DIV/0!</v>
      </c>
      <c r="K73" s="134"/>
      <c r="L73" s="134"/>
      <c r="M73" s="135"/>
      <c r="N73" s="126" t="e">
        <f t="shared" ref="N73:N136" si="56">M73/L73-1</f>
        <v>#DIV/0!</v>
      </c>
      <c r="O73" s="134"/>
      <c r="P73" s="135"/>
      <c r="Q73" s="126" t="e">
        <f t="shared" ref="Q73:Q136" si="57">P73/O73-1</f>
        <v>#DIV/0!</v>
      </c>
      <c r="R73" s="134"/>
      <c r="S73" s="134"/>
      <c r="T73" s="135"/>
      <c r="U73" s="126" t="e">
        <f t="shared" ref="U73:U136" si="58">T73/S73-1</f>
        <v>#DIV/0!</v>
      </c>
    </row>
    <row r="74" spans="1:21" s="141" customFormat="1" ht="14.25" x14ac:dyDescent="0.2">
      <c r="A74" s="137" t="s">
        <v>449</v>
      </c>
      <c r="B74" s="138">
        <v>2000</v>
      </c>
      <c r="C74" s="138" t="s">
        <v>244</v>
      </c>
      <c r="D74" s="138" t="s">
        <v>244</v>
      </c>
      <c r="E74" s="139">
        <f t="shared" ref="E74:F74" si="59">E75+E100+E109+E119+E123+E128+E177</f>
        <v>35346629.340000004</v>
      </c>
      <c r="F74" s="139">
        <f t="shared" si="59"/>
        <v>35315420.530000001</v>
      </c>
      <c r="G74" s="126">
        <f t="shared" si="54"/>
        <v>-8.8293595691413262E-4</v>
      </c>
      <c r="H74" s="139">
        <f t="shared" ref="H74:T74" si="60">H75+H100+H109+H119+H123+H128+H177</f>
        <v>7039999.9999999991</v>
      </c>
      <c r="I74" s="140">
        <f t="shared" si="60"/>
        <v>7039999.9999999991</v>
      </c>
      <c r="J74" s="126">
        <f t="shared" si="55"/>
        <v>0</v>
      </c>
      <c r="K74" s="139">
        <f t="shared" si="60"/>
        <v>0</v>
      </c>
      <c r="L74" s="139">
        <f t="shared" si="60"/>
        <v>3305000</v>
      </c>
      <c r="M74" s="140">
        <f t="shared" si="60"/>
        <v>3305000</v>
      </c>
      <c r="N74" s="126">
        <f t="shared" si="56"/>
        <v>0</v>
      </c>
      <c r="O74" s="139">
        <f t="shared" si="60"/>
        <v>0</v>
      </c>
      <c r="P74" s="140">
        <f t="shared" si="60"/>
        <v>0</v>
      </c>
      <c r="Q74" s="126" t="e">
        <f t="shared" si="57"/>
        <v>#DIV/0!</v>
      </c>
      <c r="R74" s="139">
        <f t="shared" si="60"/>
        <v>0</v>
      </c>
      <c r="S74" s="139">
        <f t="shared" si="60"/>
        <v>25001629.340000004</v>
      </c>
      <c r="T74" s="140">
        <f t="shared" si="60"/>
        <v>24970420.530000001</v>
      </c>
      <c r="U74" s="126">
        <f t="shared" si="58"/>
        <v>-1.2482710456822588E-3</v>
      </c>
    </row>
    <row r="75" spans="1:21" s="49" customFormat="1" ht="14.25" x14ac:dyDescent="0.2">
      <c r="A75" s="47" t="s">
        <v>277</v>
      </c>
      <c r="B75" s="48">
        <v>2100</v>
      </c>
      <c r="C75" s="48" t="s">
        <v>244</v>
      </c>
      <c r="D75" s="48" t="s">
        <v>244</v>
      </c>
      <c r="E75" s="46">
        <f>E76+E85+E89+E92+E93</f>
        <v>21307156.559999999</v>
      </c>
      <c r="F75" s="46">
        <f>F76+F85+F89+F92+F93</f>
        <v>21276791.75</v>
      </c>
      <c r="G75" s="126">
        <f t="shared" si="54"/>
        <v>-1.4250991170263738E-3</v>
      </c>
      <c r="H75" s="46">
        <f t="shared" ref="H75:T75" si="61">H76+H85+H89+H92+H93</f>
        <v>5677463.2399999993</v>
      </c>
      <c r="I75" s="125">
        <f t="shared" si="61"/>
        <v>5677463.2399999993</v>
      </c>
      <c r="J75" s="126">
        <f t="shared" si="55"/>
        <v>0</v>
      </c>
      <c r="K75" s="46">
        <f t="shared" si="61"/>
        <v>0</v>
      </c>
      <c r="L75" s="46">
        <f t="shared" si="61"/>
        <v>0</v>
      </c>
      <c r="M75" s="125">
        <f t="shared" si="61"/>
        <v>0</v>
      </c>
      <c r="N75" s="126" t="e">
        <f t="shared" si="56"/>
        <v>#DIV/0!</v>
      </c>
      <c r="O75" s="46">
        <f t="shared" si="61"/>
        <v>0</v>
      </c>
      <c r="P75" s="125">
        <f t="shared" si="61"/>
        <v>0</v>
      </c>
      <c r="Q75" s="126" t="e">
        <f t="shared" si="57"/>
        <v>#DIV/0!</v>
      </c>
      <c r="R75" s="46">
        <f t="shared" si="61"/>
        <v>0</v>
      </c>
      <c r="S75" s="46">
        <f t="shared" si="61"/>
        <v>15629693.32</v>
      </c>
      <c r="T75" s="125">
        <f t="shared" si="61"/>
        <v>15599328.51</v>
      </c>
      <c r="U75" s="126">
        <f t="shared" si="58"/>
        <v>-1.9427642870730732E-3</v>
      </c>
    </row>
    <row r="76" spans="1:21" s="49" customFormat="1" ht="14.25" x14ac:dyDescent="0.2">
      <c r="A76" s="47" t="s">
        <v>278</v>
      </c>
      <c r="B76" s="48">
        <v>2110</v>
      </c>
      <c r="C76" s="48" t="s">
        <v>106</v>
      </c>
      <c r="D76" s="48" t="s">
        <v>244</v>
      </c>
      <c r="E76" s="46">
        <f>E77+E78+E79+E81+E82+E84+E83</f>
        <v>16364943.6</v>
      </c>
      <c r="F76" s="46">
        <f>F77+F78+F79+F81+F82+F84+F83</f>
        <v>16364942.59</v>
      </c>
      <c r="G76" s="126">
        <f t="shared" si="54"/>
        <v>-6.1717291832685817E-8</v>
      </c>
      <c r="H76" s="46">
        <f t="shared" ref="H76:T76" si="62">H77+H78+H79+H81+H82+H84+H83</f>
        <v>4360570.8499999996</v>
      </c>
      <c r="I76" s="125">
        <f t="shared" si="62"/>
        <v>4360570.8499999996</v>
      </c>
      <c r="J76" s="126">
        <f t="shared" si="55"/>
        <v>0</v>
      </c>
      <c r="K76" s="46">
        <f t="shared" si="62"/>
        <v>0</v>
      </c>
      <c r="L76" s="46">
        <f t="shared" si="62"/>
        <v>0</v>
      </c>
      <c r="M76" s="125">
        <f t="shared" si="62"/>
        <v>0</v>
      </c>
      <c r="N76" s="126" t="e">
        <f t="shared" si="56"/>
        <v>#DIV/0!</v>
      </c>
      <c r="O76" s="46">
        <f t="shared" si="62"/>
        <v>0</v>
      </c>
      <c r="P76" s="125">
        <f t="shared" si="62"/>
        <v>0</v>
      </c>
      <c r="Q76" s="126" t="e">
        <f t="shared" si="57"/>
        <v>#DIV/0!</v>
      </c>
      <c r="R76" s="46">
        <f t="shared" si="62"/>
        <v>0</v>
      </c>
      <c r="S76" s="46">
        <f t="shared" si="62"/>
        <v>12004372.75</v>
      </c>
      <c r="T76" s="125">
        <f t="shared" si="62"/>
        <v>12004371.74</v>
      </c>
      <c r="U76" s="126">
        <f t="shared" si="58"/>
        <v>-8.4136007827417814E-8</v>
      </c>
    </row>
    <row r="77" spans="1:21" s="53" customFormat="1" x14ac:dyDescent="0.25">
      <c r="A77" s="50" t="s">
        <v>279</v>
      </c>
      <c r="B77" s="51">
        <v>2111</v>
      </c>
      <c r="C77" s="51" t="s">
        <v>106</v>
      </c>
      <c r="D77" s="51">
        <v>211</v>
      </c>
      <c r="E77" s="129">
        <f t="shared" ref="E77:F84" si="63">H77+L77+O77+S77</f>
        <v>0</v>
      </c>
      <c r="F77" s="129">
        <f t="shared" si="63"/>
        <v>0</v>
      </c>
      <c r="G77" s="126" t="e">
        <f t="shared" si="54"/>
        <v>#DIV/0!</v>
      </c>
      <c r="H77" s="142"/>
      <c r="I77" s="142"/>
      <c r="J77" s="126" t="e">
        <f t="shared" si="55"/>
        <v>#DIV/0!</v>
      </c>
      <c r="K77" s="142"/>
      <c r="L77" s="142"/>
      <c r="M77" s="142"/>
      <c r="N77" s="126" t="e">
        <f t="shared" si="56"/>
        <v>#DIV/0!</v>
      </c>
      <c r="O77" s="142"/>
      <c r="P77" s="142"/>
      <c r="Q77" s="126" t="e">
        <f t="shared" si="57"/>
        <v>#DIV/0!</v>
      </c>
      <c r="R77" s="142"/>
      <c r="S77" s="142"/>
      <c r="T77" s="142"/>
      <c r="U77" s="126" t="e">
        <f t="shared" si="58"/>
        <v>#DIV/0!</v>
      </c>
    </row>
    <row r="78" spans="1:21" s="53" customFormat="1" x14ac:dyDescent="0.25">
      <c r="A78" s="50" t="s">
        <v>280</v>
      </c>
      <c r="B78" s="51">
        <v>2112</v>
      </c>
      <c r="C78" s="51" t="s">
        <v>106</v>
      </c>
      <c r="D78" s="51">
        <v>211</v>
      </c>
      <c r="E78" s="129">
        <f t="shared" si="63"/>
        <v>10834635.6</v>
      </c>
      <c r="F78" s="129">
        <f t="shared" si="63"/>
        <v>9959834.5899999999</v>
      </c>
      <c r="G78" s="126">
        <f t="shared" si="54"/>
        <v>-8.0741156629208666E-2</v>
      </c>
      <c r="H78" s="142">
        <v>3107770.85</v>
      </c>
      <c r="I78" s="142">
        <v>3107770.85</v>
      </c>
      <c r="J78" s="126">
        <f t="shared" si="55"/>
        <v>0</v>
      </c>
      <c r="K78" s="142"/>
      <c r="L78" s="142"/>
      <c r="M78" s="142"/>
      <c r="N78" s="126" t="e">
        <f t="shared" si="56"/>
        <v>#DIV/0!</v>
      </c>
      <c r="O78" s="142"/>
      <c r="P78" s="142"/>
      <c r="Q78" s="126" t="e">
        <f t="shared" si="57"/>
        <v>#DIV/0!</v>
      </c>
      <c r="R78" s="142"/>
      <c r="S78" s="142">
        <v>7726864.75</v>
      </c>
      <c r="T78" s="142">
        <v>6852063.7400000002</v>
      </c>
      <c r="U78" s="126">
        <f t="shared" si="58"/>
        <v>-0.11321551991705303</v>
      </c>
    </row>
    <row r="79" spans="1:21" s="53" customFormat="1" x14ac:dyDescent="0.25">
      <c r="A79" s="50" t="s">
        <v>281</v>
      </c>
      <c r="B79" s="51">
        <v>2113</v>
      </c>
      <c r="C79" s="51" t="s">
        <v>106</v>
      </c>
      <c r="D79" s="51">
        <v>211</v>
      </c>
      <c r="E79" s="129">
        <f t="shared" si="63"/>
        <v>97200</v>
      </c>
      <c r="F79" s="129">
        <f t="shared" si="63"/>
        <v>972000</v>
      </c>
      <c r="G79" s="126">
        <f t="shared" si="54"/>
        <v>9</v>
      </c>
      <c r="H79" s="142"/>
      <c r="I79" s="142"/>
      <c r="J79" s="126" t="e">
        <f t="shared" si="55"/>
        <v>#DIV/0!</v>
      </c>
      <c r="K79" s="142"/>
      <c r="L79" s="142"/>
      <c r="M79" s="142"/>
      <c r="N79" s="126" t="e">
        <f t="shared" si="56"/>
        <v>#DIV/0!</v>
      </c>
      <c r="O79" s="142"/>
      <c r="P79" s="142"/>
      <c r="Q79" s="126" t="e">
        <f t="shared" si="57"/>
        <v>#DIV/0!</v>
      </c>
      <c r="R79" s="142"/>
      <c r="S79" s="142">
        <v>97200</v>
      </c>
      <c r="T79" s="142">
        <v>972000</v>
      </c>
      <c r="U79" s="126">
        <f t="shared" si="58"/>
        <v>9</v>
      </c>
    </row>
    <row r="80" spans="1:21" s="53" customFormat="1" x14ac:dyDescent="0.25">
      <c r="A80" s="50" t="s">
        <v>282</v>
      </c>
      <c r="B80" s="51">
        <v>21131</v>
      </c>
      <c r="C80" s="51" t="s">
        <v>106</v>
      </c>
      <c r="D80" s="51">
        <v>211</v>
      </c>
      <c r="E80" s="129">
        <f t="shared" si="63"/>
        <v>0</v>
      </c>
      <c r="F80" s="129">
        <f t="shared" si="63"/>
        <v>0</v>
      </c>
      <c r="G80" s="126" t="e">
        <f t="shared" si="54"/>
        <v>#DIV/0!</v>
      </c>
      <c r="H80" s="142"/>
      <c r="I80" s="142"/>
      <c r="J80" s="126" t="e">
        <f t="shared" si="55"/>
        <v>#DIV/0!</v>
      </c>
      <c r="K80" s="142"/>
      <c r="L80" s="142"/>
      <c r="M80" s="142"/>
      <c r="N80" s="126" t="e">
        <f t="shared" si="56"/>
        <v>#DIV/0!</v>
      </c>
      <c r="O80" s="142"/>
      <c r="P80" s="142"/>
      <c r="Q80" s="126" t="e">
        <f t="shared" si="57"/>
        <v>#DIV/0!</v>
      </c>
      <c r="R80" s="142"/>
      <c r="S80" s="142"/>
      <c r="T80" s="142"/>
      <c r="U80" s="126" t="e">
        <f t="shared" si="58"/>
        <v>#DIV/0!</v>
      </c>
    </row>
    <row r="81" spans="1:21" s="53" customFormat="1" x14ac:dyDescent="0.25">
      <c r="A81" s="50" t="s">
        <v>283</v>
      </c>
      <c r="B81" s="51">
        <v>2114</v>
      </c>
      <c r="C81" s="51" t="s">
        <v>106</v>
      </c>
      <c r="D81" s="51">
        <v>211</v>
      </c>
      <c r="E81" s="129">
        <f t="shared" si="63"/>
        <v>0</v>
      </c>
      <c r="F81" s="129">
        <f t="shared" si="63"/>
        <v>0</v>
      </c>
      <c r="G81" s="126" t="e">
        <f t="shared" si="54"/>
        <v>#DIV/0!</v>
      </c>
      <c r="H81" s="142"/>
      <c r="I81" s="142"/>
      <c r="J81" s="126" t="e">
        <f t="shared" si="55"/>
        <v>#DIV/0!</v>
      </c>
      <c r="K81" s="142"/>
      <c r="L81" s="142"/>
      <c r="M81" s="142"/>
      <c r="N81" s="126" t="e">
        <f t="shared" si="56"/>
        <v>#DIV/0!</v>
      </c>
      <c r="O81" s="142"/>
      <c r="P81" s="142"/>
      <c r="Q81" s="126" t="e">
        <f t="shared" si="57"/>
        <v>#DIV/0!</v>
      </c>
      <c r="R81" s="142"/>
      <c r="S81" s="142"/>
      <c r="T81" s="142"/>
      <c r="U81" s="126" t="e">
        <f t="shared" si="58"/>
        <v>#DIV/0!</v>
      </c>
    </row>
    <row r="82" spans="1:21" s="53" customFormat="1" ht="30" x14ac:dyDescent="0.25">
      <c r="A82" s="50" t="s">
        <v>284</v>
      </c>
      <c r="B82" s="51">
        <v>2115</v>
      </c>
      <c r="C82" s="51" t="s">
        <v>106</v>
      </c>
      <c r="D82" s="51">
        <v>211</v>
      </c>
      <c r="E82" s="129">
        <f t="shared" si="63"/>
        <v>1860000</v>
      </c>
      <c r="F82" s="129">
        <f t="shared" si="63"/>
        <v>1860000</v>
      </c>
      <c r="G82" s="126">
        <f t="shared" si="54"/>
        <v>0</v>
      </c>
      <c r="H82" s="142">
        <v>1252800</v>
      </c>
      <c r="I82" s="142">
        <v>1252800</v>
      </c>
      <c r="J82" s="126">
        <f t="shared" si="55"/>
        <v>0</v>
      </c>
      <c r="K82" s="142"/>
      <c r="L82" s="142"/>
      <c r="M82" s="142"/>
      <c r="N82" s="126" t="e">
        <f t="shared" si="56"/>
        <v>#DIV/0!</v>
      </c>
      <c r="O82" s="142"/>
      <c r="P82" s="142"/>
      <c r="Q82" s="126" t="e">
        <f t="shared" si="57"/>
        <v>#DIV/0!</v>
      </c>
      <c r="R82" s="142"/>
      <c r="S82" s="142">
        <v>607200</v>
      </c>
      <c r="T82" s="142">
        <v>607200</v>
      </c>
      <c r="U82" s="126">
        <f t="shared" si="58"/>
        <v>0</v>
      </c>
    </row>
    <row r="83" spans="1:21" s="53" customFormat="1" x14ac:dyDescent="0.25">
      <c r="A83" s="50" t="s">
        <v>285</v>
      </c>
      <c r="B83" s="51">
        <v>2116</v>
      </c>
      <c r="C83" s="51" t="s">
        <v>106</v>
      </c>
      <c r="D83" s="51">
        <v>211</v>
      </c>
      <c r="E83" s="129">
        <f t="shared" si="63"/>
        <v>3573108</v>
      </c>
      <c r="F83" s="129">
        <f t="shared" si="63"/>
        <v>3573108</v>
      </c>
      <c r="G83" s="126">
        <f t="shared" si="54"/>
        <v>0</v>
      </c>
      <c r="H83" s="142"/>
      <c r="I83" s="142"/>
      <c r="J83" s="126" t="e">
        <f t="shared" si="55"/>
        <v>#DIV/0!</v>
      </c>
      <c r="K83" s="142"/>
      <c r="L83" s="142"/>
      <c r="M83" s="142"/>
      <c r="N83" s="126" t="e">
        <f t="shared" si="56"/>
        <v>#DIV/0!</v>
      </c>
      <c r="O83" s="142"/>
      <c r="P83" s="142"/>
      <c r="Q83" s="126" t="e">
        <f t="shared" si="57"/>
        <v>#DIV/0!</v>
      </c>
      <c r="R83" s="142"/>
      <c r="S83" s="142">
        <v>3573108</v>
      </c>
      <c r="T83" s="142">
        <v>3573108</v>
      </c>
      <c r="U83" s="126">
        <f t="shared" si="58"/>
        <v>0</v>
      </c>
    </row>
    <row r="84" spans="1:21" s="53" customFormat="1" ht="30" x14ac:dyDescent="0.25">
      <c r="A84" s="50" t="s">
        <v>450</v>
      </c>
      <c r="B84" s="51">
        <v>2117</v>
      </c>
      <c r="C84" s="51">
        <v>111</v>
      </c>
      <c r="D84" s="51">
        <v>266</v>
      </c>
      <c r="E84" s="129">
        <f t="shared" si="63"/>
        <v>0</v>
      </c>
      <c r="F84" s="129">
        <f t="shared" si="63"/>
        <v>0</v>
      </c>
      <c r="G84" s="126" t="e">
        <f t="shared" si="54"/>
        <v>#DIV/0!</v>
      </c>
      <c r="H84" s="142"/>
      <c r="I84" s="142"/>
      <c r="J84" s="126" t="e">
        <f t="shared" si="55"/>
        <v>#DIV/0!</v>
      </c>
      <c r="K84" s="142"/>
      <c r="L84" s="142"/>
      <c r="M84" s="142"/>
      <c r="N84" s="126" t="e">
        <f t="shared" si="56"/>
        <v>#DIV/0!</v>
      </c>
      <c r="O84" s="142"/>
      <c r="P84" s="142"/>
      <c r="Q84" s="126" t="e">
        <f t="shared" si="57"/>
        <v>#DIV/0!</v>
      </c>
      <c r="R84" s="142"/>
      <c r="S84" s="142"/>
      <c r="T84" s="142"/>
      <c r="U84" s="126" t="e">
        <f t="shared" si="58"/>
        <v>#DIV/0!</v>
      </c>
    </row>
    <row r="85" spans="1:21" s="49" customFormat="1" ht="28.5" x14ac:dyDescent="0.2">
      <c r="A85" s="47" t="s">
        <v>286</v>
      </c>
      <c r="B85" s="48">
        <v>2120</v>
      </c>
      <c r="C85" s="48" t="s">
        <v>107</v>
      </c>
      <c r="D85" s="48" t="s">
        <v>244</v>
      </c>
      <c r="E85" s="143">
        <f t="shared" ref="E85:F85" si="64">SUM(E86:E88)</f>
        <v>0</v>
      </c>
      <c r="F85" s="143">
        <f t="shared" si="64"/>
        <v>0</v>
      </c>
      <c r="G85" s="126" t="e">
        <f t="shared" si="54"/>
        <v>#DIV/0!</v>
      </c>
      <c r="H85" s="144">
        <f t="shared" ref="H85:T85" si="65">SUM(H86:H88)</f>
        <v>0</v>
      </c>
      <c r="I85" s="144">
        <f t="shared" si="65"/>
        <v>0</v>
      </c>
      <c r="J85" s="126" t="e">
        <f t="shared" si="55"/>
        <v>#DIV/0!</v>
      </c>
      <c r="K85" s="144">
        <f t="shared" si="65"/>
        <v>0</v>
      </c>
      <c r="L85" s="144">
        <f t="shared" si="65"/>
        <v>0</v>
      </c>
      <c r="M85" s="144">
        <f t="shared" si="65"/>
        <v>0</v>
      </c>
      <c r="N85" s="126" t="e">
        <f t="shared" si="56"/>
        <v>#DIV/0!</v>
      </c>
      <c r="O85" s="144">
        <f t="shared" si="65"/>
        <v>0</v>
      </c>
      <c r="P85" s="144">
        <f t="shared" si="65"/>
        <v>0</v>
      </c>
      <c r="Q85" s="126" t="e">
        <f t="shared" si="57"/>
        <v>#DIV/0!</v>
      </c>
      <c r="R85" s="144">
        <f t="shared" si="65"/>
        <v>0</v>
      </c>
      <c r="S85" s="144">
        <f t="shared" si="65"/>
        <v>0</v>
      </c>
      <c r="T85" s="144">
        <f t="shared" si="65"/>
        <v>0</v>
      </c>
      <c r="U85" s="126" t="e">
        <f t="shared" si="58"/>
        <v>#DIV/0!</v>
      </c>
    </row>
    <row r="86" spans="1:21" s="53" customFormat="1" ht="30" x14ac:dyDescent="0.25">
      <c r="A86" s="50" t="s">
        <v>286</v>
      </c>
      <c r="B86" s="51">
        <v>2121</v>
      </c>
      <c r="C86" s="51" t="s">
        <v>107</v>
      </c>
      <c r="D86" s="51">
        <v>212</v>
      </c>
      <c r="E86" s="129">
        <f t="shared" ref="E86:F88" si="66">H86+L86+O86+S86</f>
        <v>0</v>
      </c>
      <c r="F86" s="129">
        <f t="shared" si="66"/>
        <v>0</v>
      </c>
      <c r="G86" s="126" t="e">
        <f t="shared" si="54"/>
        <v>#DIV/0!</v>
      </c>
      <c r="H86" s="142"/>
      <c r="I86" s="145"/>
      <c r="J86" s="126" t="e">
        <f t="shared" si="55"/>
        <v>#DIV/0!</v>
      </c>
      <c r="K86" s="142"/>
      <c r="L86" s="142"/>
      <c r="M86" s="145"/>
      <c r="N86" s="126" t="e">
        <f t="shared" si="56"/>
        <v>#DIV/0!</v>
      </c>
      <c r="O86" s="142"/>
      <c r="P86" s="145"/>
      <c r="Q86" s="126" t="e">
        <f t="shared" si="57"/>
        <v>#DIV/0!</v>
      </c>
      <c r="R86" s="142"/>
      <c r="S86" s="142"/>
      <c r="T86" s="145"/>
      <c r="U86" s="126" t="e">
        <f t="shared" si="58"/>
        <v>#DIV/0!</v>
      </c>
    </row>
    <row r="87" spans="1:21" s="53" customFormat="1" x14ac:dyDescent="0.25">
      <c r="A87" s="50" t="s">
        <v>451</v>
      </c>
      <c r="B87" s="51">
        <v>2122</v>
      </c>
      <c r="C87" s="51" t="s">
        <v>107</v>
      </c>
      <c r="D87" s="51">
        <v>226</v>
      </c>
      <c r="E87" s="129">
        <f t="shared" si="66"/>
        <v>0</v>
      </c>
      <c r="F87" s="129">
        <f t="shared" si="66"/>
        <v>0</v>
      </c>
      <c r="G87" s="126" t="e">
        <f t="shared" si="54"/>
        <v>#DIV/0!</v>
      </c>
      <c r="H87" s="142"/>
      <c r="I87" s="145"/>
      <c r="J87" s="126" t="e">
        <f t="shared" si="55"/>
        <v>#DIV/0!</v>
      </c>
      <c r="K87" s="142"/>
      <c r="L87" s="142"/>
      <c r="M87" s="145"/>
      <c r="N87" s="126" t="e">
        <f t="shared" si="56"/>
        <v>#DIV/0!</v>
      </c>
      <c r="O87" s="142"/>
      <c r="P87" s="145"/>
      <c r="Q87" s="126" t="e">
        <f t="shared" si="57"/>
        <v>#DIV/0!</v>
      </c>
      <c r="R87" s="142"/>
      <c r="S87" s="142"/>
      <c r="T87" s="145"/>
      <c r="U87" s="126" t="e">
        <f t="shared" si="58"/>
        <v>#DIV/0!</v>
      </c>
    </row>
    <row r="88" spans="1:21" s="53" customFormat="1" ht="30" x14ac:dyDescent="0.25">
      <c r="A88" s="50" t="s">
        <v>450</v>
      </c>
      <c r="B88" s="51">
        <v>2123</v>
      </c>
      <c r="C88" s="51" t="s">
        <v>107</v>
      </c>
      <c r="D88" s="51">
        <v>266</v>
      </c>
      <c r="E88" s="129">
        <f t="shared" si="66"/>
        <v>0</v>
      </c>
      <c r="F88" s="129">
        <f t="shared" si="66"/>
        <v>0</v>
      </c>
      <c r="G88" s="126" t="e">
        <f t="shared" si="54"/>
        <v>#DIV/0!</v>
      </c>
      <c r="H88" s="142"/>
      <c r="I88" s="145"/>
      <c r="J88" s="126" t="e">
        <f t="shared" si="55"/>
        <v>#DIV/0!</v>
      </c>
      <c r="K88" s="142"/>
      <c r="L88" s="142"/>
      <c r="M88" s="145"/>
      <c r="N88" s="126" t="e">
        <f t="shared" si="56"/>
        <v>#DIV/0!</v>
      </c>
      <c r="O88" s="142"/>
      <c r="P88" s="145"/>
      <c r="Q88" s="126" t="e">
        <f t="shared" si="57"/>
        <v>#DIV/0!</v>
      </c>
      <c r="R88" s="142"/>
      <c r="S88" s="142"/>
      <c r="T88" s="145"/>
      <c r="U88" s="126" t="e">
        <f t="shared" si="58"/>
        <v>#DIV/0!</v>
      </c>
    </row>
    <row r="89" spans="1:21" s="49" customFormat="1" ht="42.75" x14ac:dyDescent="0.2">
      <c r="A89" s="47" t="s">
        <v>287</v>
      </c>
      <c r="B89" s="48">
        <v>2130</v>
      </c>
      <c r="C89" s="48" t="s">
        <v>108</v>
      </c>
      <c r="D89" s="48" t="s">
        <v>274</v>
      </c>
      <c r="E89" s="143">
        <f t="shared" ref="E89:F89" si="67">SUM(E90:E91)</f>
        <v>0</v>
      </c>
      <c r="F89" s="143">
        <f t="shared" si="67"/>
        <v>0</v>
      </c>
      <c r="G89" s="126" t="e">
        <f t="shared" si="54"/>
        <v>#DIV/0!</v>
      </c>
      <c r="H89" s="143">
        <f t="shared" ref="H89:T89" si="68">SUM(H90:H91)</f>
        <v>0</v>
      </c>
      <c r="I89" s="143">
        <f t="shared" si="68"/>
        <v>0</v>
      </c>
      <c r="J89" s="126" t="e">
        <f t="shared" si="55"/>
        <v>#DIV/0!</v>
      </c>
      <c r="K89" s="143">
        <f t="shared" si="68"/>
        <v>0</v>
      </c>
      <c r="L89" s="143">
        <f t="shared" si="68"/>
        <v>0</v>
      </c>
      <c r="M89" s="143">
        <f t="shared" si="68"/>
        <v>0</v>
      </c>
      <c r="N89" s="126" t="e">
        <f t="shared" si="56"/>
        <v>#DIV/0!</v>
      </c>
      <c r="O89" s="143">
        <f t="shared" si="68"/>
        <v>0</v>
      </c>
      <c r="P89" s="143">
        <f t="shared" si="68"/>
        <v>0</v>
      </c>
      <c r="Q89" s="126" t="e">
        <f t="shared" si="57"/>
        <v>#DIV/0!</v>
      </c>
      <c r="R89" s="143">
        <f t="shared" si="68"/>
        <v>0</v>
      </c>
      <c r="S89" s="143">
        <f t="shared" si="68"/>
        <v>0</v>
      </c>
      <c r="T89" s="143">
        <f t="shared" si="68"/>
        <v>0</v>
      </c>
      <c r="U89" s="126" t="e">
        <f t="shared" si="58"/>
        <v>#DIV/0!</v>
      </c>
    </row>
    <row r="90" spans="1:21" s="53" customFormat="1" x14ac:dyDescent="0.25">
      <c r="A90" s="50" t="s">
        <v>451</v>
      </c>
      <c r="B90" s="51">
        <v>2131</v>
      </c>
      <c r="C90" s="51">
        <v>113</v>
      </c>
      <c r="D90" s="51">
        <v>226</v>
      </c>
      <c r="E90" s="129">
        <f t="shared" ref="E90:F92" si="69">H90+L90+O90+S90</f>
        <v>0</v>
      </c>
      <c r="F90" s="129">
        <f t="shared" si="69"/>
        <v>0</v>
      </c>
      <c r="G90" s="126" t="e">
        <f t="shared" si="54"/>
        <v>#DIV/0!</v>
      </c>
      <c r="H90" s="142"/>
      <c r="I90" s="142"/>
      <c r="J90" s="126" t="e">
        <f t="shared" si="55"/>
        <v>#DIV/0!</v>
      </c>
      <c r="K90" s="142"/>
      <c r="L90" s="142"/>
      <c r="M90" s="142"/>
      <c r="N90" s="126" t="e">
        <f t="shared" si="56"/>
        <v>#DIV/0!</v>
      </c>
      <c r="O90" s="142"/>
      <c r="P90" s="142"/>
      <c r="Q90" s="126" t="e">
        <f t="shared" si="57"/>
        <v>#DIV/0!</v>
      </c>
      <c r="R90" s="142"/>
      <c r="S90" s="142"/>
      <c r="T90" s="142"/>
      <c r="U90" s="126" t="e">
        <f t="shared" si="58"/>
        <v>#DIV/0!</v>
      </c>
    </row>
    <row r="91" spans="1:21" s="53" customFormat="1" ht="30" x14ac:dyDescent="0.25">
      <c r="A91" s="50" t="s">
        <v>452</v>
      </c>
      <c r="B91" s="51">
        <v>2132</v>
      </c>
      <c r="C91" s="51" t="s">
        <v>108</v>
      </c>
      <c r="D91" s="51">
        <v>296</v>
      </c>
      <c r="E91" s="129">
        <f t="shared" si="69"/>
        <v>0</v>
      </c>
      <c r="F91" s="129">
        <f t="shared" si="69"/>
        <v>0</v>
      </c>
      <c r="G91" s="126" t="e">
        <f t="shared" si="54"/>
        <v>#DIV/0!</v>
      </c>
      <c r="H91" s="142"/>
      <c r="I91" s="142"/>
      <c r="J91" s="126" t="e">
        <f t="shared" si="55"/>
        <v>#DIV/0!</v>
      </c>
      <c r="K91" s="142"/>
      <c r="L91" s="142"/>
      <c r="M91" s="142"/>
      <c r="N91" s="126" t="e">
        <f t="shared" si="56"/>
        <v>#DIV/0!</v>
      </c>
      <c r="O91" s="142"/>
      <c r="P91" s="142"/>
      <c r="Q91" s="126" t="e">
        <f t="shared" si="57"/>
        <v>#DIV/0!</v>
      </c>
      <c r="R91" s="142"/>
      <c r="S91" s="142"/>
      <c r="T91" s="142"/>
      <c r="U91" s="126" t="e">
        <f t="shared" si="58"/>
        <v>#DIV/0!</v>
      </c>
    </row>
    <row r="92" spans="1:21" s="49" customFormat="1" ht="57" x14ac:dyDescent="0.2">
      <c r="A92" s="47" t="s">
        <v>288</v>
      </c>
      <c r="B92" s="48">
        <v>2140</v>
      </c>
      <c r="C92" s="48" t="s">
        <v>109</v>
      </c>
      <c r="D92" s="48">
        <v>213</v>
      </c>
      <c r="E92" s="129">
        <f t="shared" si="69"/>
        <v>4942212.96</v>
      </c>
      <c r="F92" s="129">
        <f t="shared" si="69"/>
        <v>4911849.16</v>
      </c>
      <c r="G92" s="126">
        <f t="shared" si="54"/>
        <v>-6.143766010439089E-3</v>
      </c>
      <c r="H92" s="146">
        <v>1316892.3899999999</v>
      </c>
      <c r="I92" s="147">
        <v>1316892.3899999999</v>
      </c>
      <c r="J92" s="126">
        <f t="shared" si="55"/>
        <v>0</v>
      </c>
      <c r="K92" s="146"/>
      <c r="L92" s="146"/>
      <c r="M92" s="147"/>
      <c r="N92" s="126" t="e">
        <f t="shared" si="56"/>
        <v>#DIV/0!</v>
      </c>
      <c r="O92" s="146"/>
      <c r="P92" s="147"/>
      <c r="Q92" s="126" t="e">
        <f t="shared" si="57"/>
        <v>#DIV/0!</v>
      </c>
      <c r="R92" s="146"/>
      <c r="S92" s="146">
        <v>3625320.57</v>
      </c>
      <c r="T92" s="147">
        <v>3594956.77</v>
      </c>
      <c r="U92" s="126">
        <f t="shared" si="58"/>
        <v>-8.3754800199641322E-3</v>
      </c>
    </row>
    <row r="93" spans="1:21" s="49" customFormat="1" ht="57" x14ac:dyDescent="0.2">
      <c r="A93" s="47" t="s">
        <v>289</v>
      </c>
      <c r="B93" s="48">
        <v>2150</v>
      </c>
      <c r="C93" s="48" t="s">
        <v>99</v>
      </c>
      <c r="D93" s="48" t="s">
        <v>244</v>
      </c>
      <c r="E93" s="46">
        <f>SUM(E94:E97)</f>
        <v>0</v>
      </c>
      <c r="F93" s="46">
        <f>SUM(F94:F97)</f>
        <v>0</v>
      </c>
      <c r="G93" s="126" t="e">
        <f t="shared" si="54"/>
        <v>#DIV/0!</v>
      </c>
      <c r="H93" s="46">
        <f t="shared" ref="H93:S93" si="70">SUM(H94:H97)</f>
        <v>0</v>
      </c>
      <c r="I93" s="125">
        <f>SUM(I94:I97)</f>
        <v>0</v>
      </c>
      <c r="J93" s="126" t="e">
        <f t="shared" si="55"/>
        <v>#DIV/0!</v>
      </c>
      <c r="K93" s="46">
        <f t="shared" si="70"/>
        <v>0</v>
      </c>
      <c r="L93" s="46">
        <f t="shared" si="70"/>
        <v>0</v>
      </c>
      <c r="M93" s="125">
        <f>SUM(M94:M97)</f>
        <v>0</v>
      </c>
      <c r="N93" s="126" t="e">
        <f t="shared" si="56"/>
        <v>#DIV/0!</v>
      </c>
      <c r="O93" s="46">
        <f t="shared" si="70"/>
        <v>0</v>
      </c>
      <c r="P93" s="125">
        <f>SUM(P94:P97)</f>
        <v>0</v>
      </c>
      <c r="Q93" s="126" t="e">
        <f t="shared" si="57"/>
        <v>#DIV/0!</v>
      </c>
      <c r="R93" s="46">
        <f t="shared" si="70"/>
        <v>0</v>
      </c>
      <c r="S93" s="46">
        <f t="shared" si="70"/>
        <v>0</v>
      </c>
      <c r="T93" s="125">
        <f>SUM(T94:T97)</f>
        <v>0</v>
      </c>
      <c r="U93" s="126" t="e">
        <f t="shared" si="58"/>
        <v>#DIV/0!</v>
      </c>
    </row>
    <row r="94" spans="1:21" s="132" customFormat="1" ht="45" x14ac:dyDescent="0.25">
      <c r="A94" s="127" t="s">
        <v>290</v>
      </c>
      <c r="B94" s="128">
        <v>2151</v>
      </c>
      <c r="C94" s="128" t="s">
        <v>110</v>
      </c>
      <c r="D94" s="128" t="s">
        <v>244</v>
      </c>
      <c r="E94" s="129">
        <f t="shared" ref="E94:F96" si="71">H94+L94+O94+S94</f>
        <v>0</v>
      </c>
      <c r="F94" s="129">
        <f t="shared" si="71"/>
        <v>0</v>
      </c>
      <c r="G94" s="126" t="e">
        <f t="shared" si="54"/>
        <v>#DIV/0!</v>
      </c>
      <c r="H94" s="130"/>
      <c r="I94" s="131"/>
      <c r="J94" s="126" t="e">
        <f t="shared" si="55"/>
        <v>#DIV/0!</v>
      </c>
      <c r="K94" s="130"/>
      <c r="L94" s="130"/>
      <c r="M94" s="131"/>
      <c r="N94" s="126" t="e">
        <f t="shared" si="56"/>
        <v>#DIV/0!</v>
      </c>
      <c r="O94" s="130"/>
      <c r="P94" s="131"/>
      <c r="Q94" s="126" t="e">
        <f t="shared" si="57"/>
        <v>#DIV/0!</v>
      </c>
      <c r="R94" s="130"/>
      <c r="S94" s="130"/>
      <c r="T94" s="131"/>
      <c r="U94" s="126" t="e">
        <f t="shared" si="58"/>
        <v>#DIV/0!</v>
      </c>
    </row>
    <row r="95" spans="1:21" s="132" customFormat="1" ht="45" x14ac:dyDescent="0.25">
      <c r="A95" s="127" t="s">
        <v>291</v>
      </c>
      <c r="B95" s="128">
        <v>2152</v>
      </c>
      <c r="C95" s="128" t="s">
        <v>292</v>
      </c>
      <c r="D95" s="128" t="s">
        <v>244</v>
      </c>
      <c r="E95" s="129">
        <f t="shared" si="71"/>
        <v>0</v>
      </c>
      <c r="F95" s="129">
        <f t="shared" si="71"/>
        <v>0</v>
      </c>
      <c r="G95" s="126" t="e">
        <f t="shared" si="54"/>
        <v>#DIV/0!</v>
      </c>
      <c r="H95" s="130"/>
      <c r="I95" s="131"/>
      <c r="J95" s="126" t="e">
        <f t="shared" si="55"/>
        <v>#DIV/0!</v>
      </c>
      <c r="K95" s="130"/>
      <c r="L95" s="130"/>
      <c r="M95" s="131"/>
      <c r="N95" s="126" t="e">
        <f t="shared" si="56"/>
        <v>#DIV/0!</v>
      </c>
      <c r="O95" s="130"/>
      <c r="P95" s="131"/>
      <c r="Q95" s="126" t="e">
        <f t="shared" si="57"/>
        <v>#DIV/0!</v>
      </c>
      <c r="R95" s="130"/>
      <c r="S95" s="130"/>
      <c r="T95" s="131"/>
      <c r="U95" s="126" t="e">
        <f t="shared" si="58"/>
        <v>#DIV/0!</v>
      </c>
    </row>
    <row r="96" spans="1:21" s="132" customFormat="1" ht="30" x14ac:dyDescent="0.25">
      <c r="A96" s="127" t="s">
        <v>293</v>
      </c>
      <c r="B96" s="128">
        <v>2153</v>
      </c>
      <c r="C96" s="128" t="s">
        <v>294</v>
      </c>
      <c r="D96" s="128" t="s">
        <v>244</v>
      </c>
      <c r="E96" s="129">
        <f t="shared" si="71"/>
        <v>0</v>
      </c>
      <c r="F96" s="129">
        <f t="shared" si="71"/>
        <v>0</v>
      </c>
      <c r="G96" s="126" t="e">
        <f t="shared" si="54"/>
        <v>#DIV/0!</v>
      </c>
      <c r="H96" s="130"/>
      <c r="I96" s="131"/>
      <c r="J96" s="126" t="e">
        <f t="shared" si="55"/>
        <v>#DIV/0!</v>
      </c>
      <c r="K96" s="130"/>
      <c r="L96" s="130"/>
      <c r="M96" s="131"/>
      <c r="N96" s="126" t="e">
        <f t="shared" si="56"/>
        <v>#DIV/0!</v>
      </c>
      <c r="O96" s="130"/>
      <c r="P96" s="131"/>
      <c r="Q96" s="126" t="e">
        <f t="shared" si="57"/>
        <v>#DIV/0!</v>
      </c>
      <c r="R96" s="130"/>
      <c r="S96" s="130"/>
      <c r="T96" s="131"/>
      <c r="U96" s="126" t="e">
        <f t="shared" si="58"/>
        <v>#DIV/0!</v>
      </c>
    </row>
    <row r="97" spans="1:21" s="53" customFormat="1" ht="60" x14ac:dyDescent="0.25">
      <c r="A97" s="50" t="s">
        <v>295</v>
      </c>
      <c r="B97" s="51">
        <v>2154</v>
      </c>
      <c r="C97" s="51" t="s">
        <v>296</v>
      </c>
      <c r="D97" s="51" t="s">
        <v>244</v>
      </c>
      <c r="E97" s="52">
        <f>SUM(E98:E99)</f>
        <v>0</v>
      </c>
      <c r="F97" s="52">
        <f>SUM(F98:F99)</f>
        <v>0</v>
      </c>
      <c r="G97" s="126" t="e">
        <f t="shared" si="54"/>
        <v>#DIV/0!</v>
      </c>
      <c r="H97" s="52">
        <f t="shared" ref="H97:T97" si="72">SUM(H98:H99)</f>
        <v>0</v>
      </c>
      <c r="I97" s="133">
        <f t="shared" si="72"/>
        <v>0</v>
      </c>
      <c r="J97" s="126" t="e">
        <f t="shared" si="55"/>
        <v>#DIV/0!</v>
      </c>
      <c r="K97" s="52">
        <f t="shared" si="72"/>
        <v>0</v>
      </c>
      <c r="L97" s="52">
        <f t="shared" si="72"/>
        <v>0</v>
      </c>
      <c r="M97" s="133">
        <f t="shared" si="72"/>
        <v>0</v>
      </c>
      <c r="N97" s="126" t="e">
        <f t="shared" si="56"/>
        <v>#DIV/0!</v>
      </c>
      <c r="O97" s="52">
        <f t="shared" si="72"/>
        <v>0</v>
      </c>
      <c r="P97" s="133">
        <f t="shared" si="72"/>
        <v>0</v>
      </c>
      <c r="Q97" s="126" t="e">
        <f t="shared" si="57"/>
        <v>#DIV/0!</v>
      </c>
      <c r="R97" s="52">
        <f t="shared" si="72"/>
        <v>0</v>
      </c>
      <c r="S97" s="52">
        <f t="shared" si="72"/>
        <v>0</v>
      </c>
      <c r="T97" s="133">
        <f t="shared" si="72"/>
        <v>0</v>
      </c>
      <c r="U97" s="126" t="e">
        <f t="shared" si="58"/>
        <v>#DIV/0!</v>
      </c>
    </row>
    <row r="98" spans="1:21" s="132" customFormat="1" ht="30" x14ac:dyDescent="0.25">
      <c r="A98" s="127" t="s">
        <v>297</v>
      </c>
      <c r="B98" s="128">
        <v>21541</v>
      </c>
      <c r="C98" s="128" t="s">
        <v>296</v>
      </c>
      <c r="D98" s="128" t="s">
        <v>244</v>
      </c>
      <c r="E98" s="129">
        <f t="shared" ref="E98:F99" si="73">H98+L98+O98+S98</f>
        <v>0</v>
      </c>
      <c r="F98" s="129">
        <f t="shared" si="73"/>
        <v>0</v>
      </c>
      <c r="G98" s="126" t="e">
        <f t="shared" si="54"/>
        <v>#DIV/0!</v>
      </c>
      <c r="H98" s="130"/>
      <c r="I98" s="131"/>
      <c r="J98" s="126" t="e">
        <f t="shared" si="55"/>
        <v>#DIV/0!</v>
      </c>
      <c r="K98" s="130"/>
      <c r="L98" s="130"/>
      <c r="M98" s="131"/>
      <c r="N98" s="126" t="e">
        <f t="shared" si="56"/>
        <v>#DIV/0!</v>
      </c>
      <c r="O98" s="130"/>
      <c r="P98" s="131"/>
      <c r="Q98" s="126" t="e">
        <f t="shared" si="57"/>
        <v>#DIV/0!</v>
      </c>
      <c r="R98" s="130"/>
      <c r="S98" s="130"/>
      <c r="T98" s="131"/>
      <c r="U98" s="126" t="e">
        <f t="shared" si="58"/>
        <v>#DIV/0!</v>
      </c>
    </row>
    <row r="99" spans="1:21" s="132" customFormat="1" ht="30" x14ac:dyDescent="0.25">
      <c r="A99" s="127" t="s">
        <v>298</v>
      </c>
      <c r="B99" s="128" t="s">
        <v>299</v>
      </c>
      <c r="C99" s="128" t="s">
        <v>296</v>
      </c>
      <c r="D99" s="128" t="s">
        <v>244</v>
      </c>
      <c r="E99" s="129">
        <f t="shared" si="73"/>
        <v>0</v>
      </c>
      <c r="F99" s="129">
        <f t="shared" si="73"/>
        <v>0</v>
      </c>
      <c r="G99" s="126" t="e">
        <f t="shared" si="54"/>
        <v>#DIV/0!</v>
      </c>
      <c r="H99" s="130"/>
      <c r="I99" s="131"/>
      <c r="J99" s="126" t="e">
        <f t="shared" si="55"/>
        <v>#DIV/0!</v>
      </c>
      <c r="K99" s="130"/>
      <c r="L99" s="130"/>
      <c r="M99" s="131"/>
      <c r="N99" s="126" t="e">
        <f t="shared" si="56"/>
        <v>#DIV/0!</v>
      </c>
      <c r="O99" s="130"/>
      <c r="P99" s="131"/>
      <c r="Q99" s="126" t="e">
        <f t="shared" si="57"/>
        <v>#DIV/0!</v>
      </c>
      <c r="R99" s="130"/>
      <c r="S99" s="130"/>
      <c r="T99" s="131"/>
      <c r="U99" s="126" t="e">
        <f t="shared" si="58"/>
        <v>#DIV/0!</v>
      </c>
    </row>
    <row r="100" spans="1:21" s="49" customFormat="1" ht="28.5" x14ac:dyDescent="0.2">
      <c r="A100" s="47" t="s">
        <v>300</v>
      </c>
      <c r="B100" s="48">
        <v>2200</v>
      </c>
      <c r="C100" s="48" t="s">
        <v>111</v>
      </c>
      <c r="D100" s="48" t="s">
        <v>244</v>
      </c>
      <c r="E100" s="46">
        <f t="shared" ref="E100:F100" si="74">E101+E104+E107+E108</f>
        <v>3305000</v>
      </c>
      <c r="F100" s="46">
        <f t="shared" si="74"/>
        <v>3305000</v>
      </c>
      <c r="G100" s="126">
        <f t="shared" si="54"/>
        <v>0</v>
      </c>
      <c r="H100" s="46">
        <f t="shared" ref="H100:T100" si="75">H101+H104+H107+H108</f>
        <v>0</v>
      </c>
      <c r="I100" s="125">
        <f t="shared" si="75"/>
        <v>0</v>
      </c>
      <c r="J100" s="126" t="e">
        <f t="shared" si="55"/>
        <v>#DIV/0!</v>
      </c>
      <c r="K100" s="46">
        <f t="shared" si="75"/>
        <v>0</v>
      </c>
      <c r="L100" s="46">
        <f t="shared" si="75"/>
        <v>3305000</v>
      </c>
      <c r="M100" s="125">
        <f t="shared" si="75"/>
        <v>3305000</v>
      </c>
      <c r="N100" s="126">
        <f t="shared" si="56"/>
        <v>0</v>
      </c>
      <c r="O100" s="46">
        <f t="shared" si="75"/>
        <v>0</v>
      </c>
      <c r="P100" s="125">
        <f t="shared" si="75"/>
        <v>0</v>
      </c>
      <c r="Q100" s="126" t="e">
        <f t="shared" si="57"/>
        <v>#DIV/0!</v>
      </c>
      <c r="R100" s="46">
        <f t="shared" si="75"/>
        <v>0</v>
      </c>
      <c r="S100" s="46">
        <f t="shared" si="75"/>
        <v>0</v>
      </c>
      <c r="T100" s="125">
        <f t="shared" si="75"/>
        <v>0</v>
      </c>
      <c r="U100" s="126" t="e">
        <f t="shared" si="58"/>
        <v>#DIV/0!</v>
      </c>
    </row>
    <row r="101" spans="1:21" s="49" customFormat="1" ht="42.75" x14ac:dyDescent="0.2">
      <c r="A101" s="47" t="s">
        <v>301</v>
      </c>
      <c r="B101" s="48">
        <v>2210</v>
      </c>
      <c r="C101" s="48" t="s">
        <v>112</v>
      </c>
      <c r="D101" s="48" t="s">
        <v>244</v>
      </c>
      <c r="E101" s="46">
        <f>SUM(E102:E103)</f>
        <v>0</v>
      </c>
      <c r="F101" s="46">
        <f>SUM(F102:F103)</f>
        <v>0</v>
      </c>
      <c r="G101" s="126" t="e">
        <f t="shared" si="54"/>
        <v>#DIV/0!</v>
      </c>
      <c r="H101" s="46">
        <f t="shared" ref="H101:T101" si="76">SUM(H102:H103)</f>
        <v>0</v>
      </c>
      <c r="I101" s="125">
        <f t="shared" si="76"/>
        <v>0</v>
      </c>
      <c r="J101" s="126" t="e">
        <f t="shared" si="55"/>
        <v>#DIV/0!</v>
      </c>
      <c r="K101" s="46">
        <f t="shared" si="76"/>
        <v>0</v>
      </c>
      <c r="L101" s="46">
        <f t="shared" si="76"/>
        <v>0</v>
      </c>
      <c r="M101" s="125">
        <f t="shared" si="76"/>
        <v>0</v>
      </c>
      <c r="N101" s="126" t="e">
        <f t="shared" si="56"/>
        <v>#DIV/0!</v>
      </c>
      <c r="O101" s="46">
        <f t="shared" si="76"/>
        <v>0</v>
      </c>
      <c r="P101" s="125">
        <f t="shared" si="76"/>
        <v>0</v>
      </c>
      <c r="Q101" s="126" t="e">
        <f t="shared" si="57"/>
        <v>#DIV/0!</v>
      </c>
      <c r="R101" s="46">
        <f t="shared" si="76"/>
        <v>0</v>
      </c>
      <c r="S101" s="46">
        <f t="shared" si="76"/>
        <v>0</v>
      </c>
      <c r="T101" s="125">
        <f t="shared" si="76"/>
        <v>0</v>
      </c>
      <c r="U101" s="126" t="e">
        <f t="shared" si="58"/>
        <v>#DIV/0!</v>
      </c>
    </row>
    <row r="102" spans="1:21" s="132" customFormat="1" ht="45" x14ac:dyDescent="0.25">
      <c r="A102" s="127" t="s">
        <v>302</v>
      </c>
      <c r="B102" s="128">
        <v>2211</v>
      </c>
      <c r="C102" s="128" t="s">
        <v>113</v>
      </c>
      <c r="D102" s="128" t="s">
        <v>244</v>
      </c>
      <c r="E102" s="129">
        <f t="shared" ref="E102:F103" si="77">H102+L102+O102+S102</f>
        <v>0</v>
      </c>
      <c r="F102" s="129">
        <f t="shared" si="77"/>
        <v>0</v>
      </c>
      <c r="G102" s="126" t="e">
        <f t="shared" si="54"/>
        <v>#DIV/0!</v>
      </c>
      <c r="H102" s="130"/>
      <c r="I102" s="131"/>
      <c r="J102" s="126" t="e">
        <f t="shared" si="55"/>
        <v>#DIV/0!</v>
      </c>
      <c r="K102" s="130"/>
      <c r="L102" s="130"/>
      <c r="M102" s="131"/>
      <c r="N102" s="126" t="e">
        <f t="shared" si="56"/>
        <v>#DIV/0!</v>
      </c>
      <c r="O102" s="130"/>
      <c r="P102" s="131"/>
      <c r="Q102" s="126" t="e">
        <f t="shared" si="57"/>
        <v>#DIV/0!</v>
      </c>
      <c r="R102" s="130"/>
      <c r="S102" s="130"/>
      <c r="T102" s="131"/>
      <c r="U102" s="126" t="e">
        <f t="shared" si="58"/>
        <v>#DIV/0!</v>
      </c>
    </row>
    <row r="103" spans="1:21" s="132" customFormat="1" ht="45" x14ac:dyDescent="0.25">
      <c r="A103" s="127" t="s">
        <v>303</v>
      </c>
      <c r="B103" s="128">
        <v>2212</v>
      </c>
      <c r="C103" s="128" t="s">
        <v>304</v>
      </c>
      <c r="D103" s="128" t="s">
        <v>244</v>
      </c>
      <c r="E103" s="129">
        <f t="shared" si="77"/>
        <v>0</v>
      </c>
      <c r="F103" s="129">
        <f t="shared" si="77"/>
        <v>0</v>
      </c>
      <c r="G103" s="126" t="e">
        <f t="shared" si="54"/>
        <v>#DIV/0!</v>
      </c>
      <c r="H103" s="130"/>
      <c r="I103" s="131"/>
      <c r="J103" s="126" t="e">
        <f t="shared" si="55"/>
        <v>#DIV/0!</v>
      </c>
      <c r="K103" s="130"/>
      <c r="L103" s="130"/>
      <c r="M103" s="131"/>
      <c r="N103" s="126" t="e">
        <f t="shared" si="56"/>
        <v>#DIV/0!</v>
      </c>
      <c r="O103" s="130"/>
      <c r="P103" s="131"/>
      <c r="Q103" s="126" t="e">
        <f t="shared" si="57"/>
        <v>#DIV/0!</v>
      </c>
      <c r="R103" s="130"/>
      <c r="S103" s="130"/>
      <c r="T103" s="131"/>
      <c r="U103" s="126" t="e">
        <f t="shared" si="58"/>
        <v>#DIV/0!</v>
      </c>
    </row>
    <row r="104" spans="1:21" s="49" customFormat="1" ht="57" x14ac:dyDescent="0.2">
      <c r="A104" s="47" t="s">
        <v>305</v>
      </c>
      <c r="B104" s="48">
        <v>2230</v>
      </c>
      <c r="C104" s="48" t="s">
        <v>114</v>
      </c>
      <c r="D104" s="48" t="s">
        <v>244</v>
      </c>
      <c r="E104" s="46">
        <f t="shared" ref="E104:F104" si="78">SUM(E105:E106)</f>
        <v>3305000</v>
      </c>
      <c r="F104" s="46">
        <f t="shared" si="78"/>
        <v>3305000</v>
      </c>
      <c r="G104" s="126">
        <f t="shared" si="54"/>
        <v>0</v>
      </c>
      <c r="H104" s="46">
        <f t="shared" ref="H104:T104" si="79">SUM(H105:H106)</f>
        <v>0</v>
      </c>
      <c r="I104" s="125">
        <f t="shared" si="79"/>
        <v>0</v>
      </c>
      <c r="J104" s="126" t="e">
        <f t="shared" si="55"/>
        <v>#DIV/0!</v>
      </c>
      <c r="K104" s="46">
        <f t="shared" si="79"/>
        <v>0</v>
      </c>
      <c r="L104" s="46">
        <f t="shared" si="79"/>
        <v>3305000</v>
      </c>
      <c r="M104" s="125">
        <f t="shared" si="79"/>
        <v>3305000</v>
      </c>
      <c r="N104" s="126">
        <f t="shared" si="56"/>
        <v>0</v>
      </c>
      <c r="O104" s="46">
        <f t="shared" si="79"/>
        <v>0</v>
      </c>
      <c r="P104" s="125">
        <f t="shared" si="79"/>
        <v>0</v>
      </c>
      <c r="Q104" s="126" t="e">
        <f t="shared" si="57"/>
        <v>#DIV/0!</v>
      </c>
      <c r="R104" s="46">
        <f t="shared" si="79"/>
        <v>0</v>
      </c>
      <c r="S104" s="46">
        <f t="shared" si="79"/>
        <v>0</v>
      </c>
      <c r="T104" s="125">
        <f t="shared" si="79"/>
        <v>0</v>
      </c>
      <c r="U104" s="126" t="e">
        <f t="shared" si="58"/>
        <v>#DIV/0!</v>
      </c>
    </row>
    <row r="105" spans="1:21" s="132" customFormat="1" ht="30" x14ac:dyDescent="0.25">
      <c r="A105" s="127" t="s">
        <v>453</v>
      </c>
      <c r="B105" s="128">
        <v>2231</v>
      </c>
      <c r="C105" s="128" t="s">
        <v>114</v>
      </c>
      <c r="D105" s="128">
        <v>262</v>
      </c>
      <c r="E105" s="129">
        <f t="shared" ref="E105:F108" si="80">H105+L105+O105+S105</f>
        <v>0</v>
      </c>
      <c r="F105" s="129">
        <f t="shared" si="80"/>
        <v>0</v>
      </c>
      <c r="G105" s="126" t="e">
        <f t="shared" si="54"/>
        <v>#DIV/0!</v>
      </c>
      <c r="H105" s="130"/>
      <c r="I105" s="131"/>
      <c r="J105" s="126" t="e">
        <f t="shared" si="55"/>
        <v>#DIV/0!</v>
      </c>
      <c r="K105" s="130"/>
      <c r="L105" s="148"/>
      <c r="M105" s="131"/>
      <c r="N105" s="126" t="e">
        <f t="shared" si="56"/>
        <v>#DIV/0!</v>
      </c>
      <c r="O105" s="130"/>
      <c r="P105" s="131"/>
      <c r="Q105" s="126" t="e">
        <f t="shared" si="57"/>
        <v>#DIV/0!</v>
      </c>
      <c r="R105" s="130"/>
      <c r="S105" s="130"/>
      <c r="T105" s="131"/>
      <c r="U105" s="126" t="e">
        <f t="shared" si="58"/>
        <v>#DIV/0!</v>
      </c>
    </row>
    <row r="106" spans="1:21" s="132" customFormat="1" ht="30" x14ac:dyDescent="0.25">
      <c r="A106" s="127" t="s">
        <v>452</v>
      </c>
      <c r="B106" s="128">
        <v>2232</v>
      </c>
      <c r="C106" s="128" t="s">
        <v>114</v>
      </c>
      <c r="D106" s="128">
        <v>296</v>
      </c>
      <c r="E106" s="129">
        <f t="shared" si="80"/>
        <v>3305000</v>
      </c>
      <c r="F106" s="129">
        <f t="shared" si="80"/>
        <v>3305000</v>
      </c>
      <c r="G106" s="126">
        <f t="shared" si="54"/>
        <v>0</v>
      </c>
      <c r="H106" s="130"/>
      <c r="I106" s="149"/>
      <c r="J106" s="126" t="e">
        <f t="shared" si="55"/>
        <v>#DIV/0!</v>
      </c>
      <c r="K106" s="130"/>
      <c r="L106" s="149">
        <v>3305000</v>
      </c>
      <c r="M106" s="149">
        <v>3305000</v>
      </c>
      <c r="N106" s="126">
        <f t="shared" si="56"/>
        <v>0</v>
      </c>
      <c r="O106" s="130"/>
      <c r="P106" s="149"/>
      <c r="Q106" s="126" t="e">
        <f t="shared" si="57"/>
        <v>#DIV/0!</v>
      </c>
      <c r="R106" s="130"/>
      <c r="S106" s="130"/>
      <c r="T106" s="149"/>
      <c r="U106" s="126" t="e">
        <f t="shared" si="58"/>
        <v>#DIV/0!</v>
      </c>
    </row>
    <row r="107" spans="1:21" s="53" customFormat="1" ht="75" x14ac:dyDescent="0.25">
      <c r="A107" s="50" t="s">
        <v>306</v>
      </c>
      <c r="B107" s="51">
        <v>2240</v>
      </c>
      <c r="C107" s="51" t="s">
        <v>115</v>
      </c>
      <c r="D107" s="51" t="s">
        <v>244</v>
      </c>
      <c r="E107" s="129">
        <f t="shared" si="80"/>
        <v>0</v>
      </c>
      <c r="F107" s="129">
        <f t="shared" si="80"/>
        <v>0</v>
      </c>
      <c r="G107" s="126" t="e">
        <f t="shared" si="54"/>
        <v>#DIV/0!</v>
      </c>
      <c r="H107" s="134"/>
      <c r="I107" s="135"/>
      <c r="J107" s="126" t="e">
        <f t="shared" si="55"/>
        <v>#DIV/0!</v>
      </c>
      <c r="K107" s="134"/>
      <c r="L107" s="134"/>
      <c r="M107" s="135"/>
      <c r="N107" s="126" t="e">
        <f t="shared" si="56"/>
        <v>#DIV/0!</v>
      </c>
      <c r="O107" s="134"/>
      <c r="P107" s="135"/>
      <c r="Q107" s="126" t="e">
        <f t="shared" si="57"/>
        <v>#DIV/0!</v>
      </c>
      <c r="R107" s="134"/>
      <c r="S107" s="134"/>
      <c r="T107" s="135"/>
      <c r="U107" s="126" t="e">
        <f t="shared" si="58"/>
        <v>#DIV/0!</v>
      </c>
    </row>
    <row r="108" spans="1:21" s="53" customFormat="1" x14ac:dyDescent="0.25">
      <c r="A108" s="50" t="s">
        <v>307</v>
      </c>
      <c r="B108" s="51">
        <v>2250</v>
      </c>
      <c r="C108" s="51" t="s">
        <v>116</v>
      </c>
      <c r="D108" s="51" t="s">
        <v>244</v>
      </c>
      <c r="E108" s="129">
        <f t="shared" si="80"/>
        <v>0</v>
      </c>
      <c r="F108" s="129">
        <f t="shared" si="80"/>
        <v>0</v>
      </c>
      <c r="G108" s="126" t="e">
        <f t="shared" si="54"/>
        <v>#DIV/0!</v>
      </c>
      <c r="H108" s="134"/>
      <c r="I108" s="135"/>
      <c r="J108" s="126" t="e">
        <f t="shared" si="55"/>
        <v>#DIV/0!</v>
      </c>
      <c r="K108" s="134"/>
      <c r="L108" s="134"/>
      <c r="M108" s="135"/>
      <c r="N108" s="126" t="e">
        <f t="shared" si="56"/>
        <v>#DIV/0!</v>
      </c>
      <c r="O108" s="134"/>
      <c r="P108" s="135"/>
      <c r="Q108" s="126" t="e">
        <f t="shared" si="57"/>
        <v>#DIV/0!</v>
      </c>
      <c r="R108" s="134"/>
      <c r="S108" s="134"/>
      <c r="T108" s="135"/>
      <c r="U108" s="126" t="e">
        <f t="shared" si="58"/>
        <v>#DIV/0!</v>
      </c>
    </row>
    <row r="109" spans="1:21" s="49" customFormat="1" ht="28.5" x14ac:dyDescent="0.2">
      <c r="A109" s="47" t="s">
        <v>308</v>
      </c>
      <c r="B109" s="48">
        <v>2300</v>
      </c>
      <c r="C109" s="48" t="s">
        <v>118</v>
      </c>
      <c r="D109" s="48" t="s">
        <v>244</v>
      </c>
      <c r="E109" s="46">
        <f>E110+E112+E114</f>
        <v>32868.550000000003</v>
      </c>
      <c r="F109" s="46">
        <f>F110+F112+F114</f>
        <v>32868.550000000003</v>
      </c>
      <c r="G109" s="126">
        <f t="shared" si="54"/>
        <v>0</v>
      </c>
      <c r="H109" s="46">
        <f t="shared" ref="H109:T109" si="81">H110+H112+H114</f>
        <v>0</v>
      </c>
      <c r="I109" s="125">
        <f t="shared" si="81"/>
        <v>0</v>
      </c>
      <c r="J109" s="126" t="e">
        <f t="shared" si="55"/>
        <v>#DIV/0!</v>
      </c>
      <c r="K109" s="46">
        <f t="shared" si="81"/>
        <v>0</v>
      </c>
      <c r="L109" s="46">
        <f t="shared" si="81"/>
        <v>0</v>
      </c>
      <c r="M109" s="125">
        <f t="shared" si="81"/>
        <v>0</v>
      </c>
      <c r="N109" s="126" t="e">
        <f t="shared" si="56"/>
        <v>#DIV/0!</v>
      </c>
      <c r="O109" s="46">
        <f t="shared" si="81"/>
        <v>0</v>
      </c>
      <c r="P109" s="125">
        <f t="shared" si="81"/>
        <v>0</v>
      </c>
      <c r="Q109" s="126" t="e">
        <f t="shared" si="57"/>
        <v>#DIV/0!</v>
      </c>
      <c r="R109" s="46">
        <f t="shared" si="81"/>
        <v>0</v>
      </c>
      <c r="S109" s="46">
        <f t="shared" si="81"/>
        <v>32868.550000000003</v>
      </c>
      <c r="T109" s="125">
        <f t="shared" si="81"/>
        <v>32868.550000000003</v>
      </c>
      <c r="U109" s="126">
        <f t="shared" si="58"/>
        <v>0</v>
      </c>
    </row>
    <row r="110" spans="1:21" s="53" customFormat="1" ht="30" x14ac:dyDescent="0.25">
      <c r="A110" s="50" t="s">
        <v>309</v>
      </c>
      <c r="B110" s="51">
        <v>2310</v>
      </c>
      <c r="C110" s="51" t="s">
        <v>119</v>
      </c>
      <c r="D110" s="51" t="s">
        <v>244</v>
      </c>
      <c r="E110" s="52">
        <f t="shared" ref="E110:F110" si="82">E111</f>
        <v>6243</v>
      </c>
      <c r="F110" s="52">
        <f t="shared" si="82"/>
        <v>6243</v>
      </c>
      <c r="G110" s="126">
        <f t="shared" si="54"/>
        <v>0</v>
      </c>
      <c r="H110" s="52">
        <f t="shared" ref="H110:T110" si="83">H111</f>
        <v>0</v>
      </c>
      <c r="I110" s="133">
        <f t="shared" si="83"/>
        <v>0</v>
      </c>
      <c r="J110" s="126" t="e">
        <f t="shared" si="55"/>
        <v>#DIV/0!</v>
      </c>
      <c r="K110" s="52">
        <f t="shared" si="83"/>
        <v>0</v>
      </c>
      <c r="L110" s="52">
        <f t="shared" si="83"/>
        <v>0</v>
      </c>
      <c r="M110" s="133">
        <f t="shared" si="83"/>
        <v>0</v>
      </c>
      <c r="N110" s="126" t="e">
        <f t="shared" si="56"/>
        <v>#DIV/0!</v>
      </c>
      <c r="O110" s="52">
        <f t="shared" si="83"/>
        <v>0</v>
      </c>
      <c r="P110" s="133">
        <f t="shared" si="83"/>
        <v>0</v>
      </c>
      <c r="Q110" s="126" t="e">
        <f t="shared" si="57"/>
        <v>#DIV/0!</v>
      </c>
      <c r="R110" s="52">
        <f t="shared" si="83"/>
        <v>0</v>
      </c>
      <c r="S110" s="52">
        <f t="shared" si="83"/>
        <v>6243</v>
      </c>
      <c r="T110" s="133">
        <f t="shared" si="83"/>
        <v>6243</v>
      </c>
      <c r="U110" s="126">
        <f t="shared" si="58"/>
        <v>0</v>
      </c>
    </row>
    <row r="111" spans="1:21" s="132" customFormat="1" x14ac:dyDescent="0.25">
      <c r="A111" s="127" t="s">
        <v>454</v>
      </c>
      <c r="B111" s="128">
        <v>2311</v>
      </c>
      <c r="C111" s="128" t="s">
        <v>119</v>
      </c>
      <c r="D111" s="128">
        <v>291</v>
      </c>
      <c r="E111" s="129">
        <f>H111+L111+O111+S111</f>
        <v>6243</v>
      </c>
      <c r="F111" s="129">
        <f>I111+M111+P111+T111</f>
        <v>6243</v>
      </c>
      <c r="G111" s="126">
        <f t="shared" si="54"/>
        <v>0</v>
      </c>
      <c r="H111" s="130"/>
      <c r="I111" s="131"/>
      <c r="J111" s="126" t="e">
        <f t="shared" si="55"/>
        <v>#DIV/0!</v>
      </c>
      <c r="K111" s="130"/>
      <c r="L111" s="130"/>
      <c r="M111" s="131"/>
      <c r="N111" s="126" t="e">
        <f t="shared" si="56"/>
        <v>#DIV/0!</v>
      </c>
      <c r="O111" s="130"/>
      <c r="P111" s="131"/>
      <c r="Q111" s="126" t="e">
        <f t="shared" si="57"/>
        <v>#DIV/0!</v>
      </c>
      <c r="R111" s="130"/>
      <c r="S111" s="130">
        <v>6243</v>
      </c>
      <c r="T111" s="131">
        <v>6243</v>
      </c>
      <c r="U111" s="126">
        <f t="shared" si="58"/>
        <v>0</v>
      </c>
    </row>
    <row r="112" spans="1:21" s="53" customFormat="1" ht="60" x14ac:dyDescent="0.25">
      <c r="A112" s="50" t="s">
        <v>310</v>
      </c>
      <c r="B112" s="51">
        <v>2320</v>
      </c>
      <c r="C112" s="51" t="s">
        <v>120</v>
      </c>
      <c r="D112" s="51" t="s">
        <v>244</v>
      </c>
      <c r="E112" s="52">
        <f t="shared" ref="E112:F112" si="84">E113</f>
        <v>26114</v>
      </c>
      <c r="F112" s="52">
        <f t="shared" si="84"/>
        <v>26114</v>
      </c>
      <c r="G112" s="126">
        <f t="shared" si="54"/>
        <v>0</v>
      </c>
      <c r="H112" s="52">
        <f t="shared" ref="H112:T112" si="85">H113</f>
        <v>0</v>
      </c>
      <c r="I112" s="133">
        <f t="shared" si="85"/>
        <v>0</v>
      </c>
      <c r="J112" s="126" t="e">
        <f t="shared" si="55"/>
        <v>#DIV/0!</v>
      </c>
      <c r="K112" s="52">
        <f t="shared" si="85"/>
        <v>0</v>
      </c>
      <c r="L112" s="52">
        <f t="shared" si="85"/>
        <v>0</v>
      </c>
      <c r="M112" s="133">
        <f t="shared" si="85"/>
        <v>0</v>
      </c>
      <c r="N112" s="126" t="e">
        <f t="shared" si="56"/>
        <v>#DIV/0!</v>
      </c>
      <c r="O112" s="52">
        <f t="shared" si="85"/>
        <v>0</v>
      </c>
      <c r="P112" s="133">
        <f t="shared" si="85"/>
        <v>0</v>
      </c>
      <c r="Q112" s="126" t="e">
        <f t="shared" si="57"/>
        <v>#DIV/0!</v>
      </c>
      <c r="R112" s="52">
        <f t="shared" si="85"/>
        <v>0</v>
      </c>
      <c r="S112" s="52">
        <f t="shared" si="85"/>
        <v>26114</v>
      </c>
      <c r="T112" s="133">
        <f t="shared" si="85"/>
        <v>26114</v>
      </c>
      <c r="U112" s="126">
        <f t="shared" si="58"/>
        <v>0</v>
      </c>
    </row>
    <row r="113" spans="1:30" s="132" customFormat="1" x14ac:dyDescent="0.25">
      <c r="A113" s="127" t="s">
        <v>454</v>
      </c>
      <c r="B113" s="128">
        <v>2321</v>
      </c>
      <c r="C113" s="128">
        <v>852</v>
      </c>
      <c r="D113" s="128">
        <v>291</v>
      </c>
      <c r="E113" s="129">
        <f>H113+L113+O113+S113</f>
        <v>26114</v>
      </c>
      <c r="F113" s="129">
        <f>I113+M113+P113+T113</f>
        <v>26114</v>
      </c>
      <c r="G113" s="126">
        <f t="shared" si="54"/>
        <v>0</v>
      </c>
      <c r="H113" s="130"/>
      <c r="I113" s="131"/>
      <c r="J113" s="126" t="e">
        <f t="shared" si="55"/>
        <v>#DIV/0!</v>
      </c>
      <c r="K113" s="130"/>
      <c r="L113" s="130"/>
      <c r="M113" s="131"/>
      <c r="N113" s="126" t="e">
        <f t="shared" si="56"/>
        <v>#DIV/0!</v>
      </c>
      <c r="O113" s="130"/>
      <c r="P113" s="131"/>
      <c r="Q113" s="126" t="e">
        <f t="shared" si="57"/>
        <v>#DIV/0!</v>
      </c>
      <c r="R113" s="130"/>
      <c r="S113" s="130">
        <v>26114</v>
      </c>
      <c r="T113" s="131">
        <v>26114</v>
      </c>
      <c r="U113" s="126">
        <f t="shared" si="58"/>
        <v>0</v>
      </c>
    </row>
    <row r="114" spans="1:30" s="53" customFormat="1" ht="30" x14ac:dyDescent="0.25">
      <c r="A114" s="50" t="s">
        <v>311</v>
      </c>
      <c r="B114" s="51">
        <v>2330</v>
      </c>
      <c r="C114" s="51" t="s">
        <v>121</v>
      </c>
      <c r="D114" s="51" t="s">
        <v>244</v>
      </c>
      <c r="E114" s="52">
        <f>SUM(E115:E118)</f>
        <v>511.55</v>
      </c>
      <c r="F114" s="52">
        <f>SUM(F115:F118)</f>
        <v>511.55</v>
      </c>
      <c r="G114" s="126">
        <f t="shared" si="54"/>
        <v>0</v>
      </c>
      <c r="H114" s="52">
        <f t="shared" ref="H114:T114" si="86">SUM(H115:H118)</f>
        <v>0</v>
      </c>
      <c r="I114" s="133">
        <f t="shared" si="86"/>
        <v>0</v>
      </c>
      <c r="J114" s="126" t="e">
        <f t="shared" si="55"/>
        <v>#DIV/0!</v>
      </c>
      <c r="K114" s="52">
        <f t="shared" si="86"/>
        <v>0</v>
      </c>
      <c r="L114" s="52">
        <f t="shared" si="86"/>
        <v>0</v>
      </c>
      <c r="M114" s="133">
        <f t="shared" si="86"/>
        <v>0</v>
      </c>
      <c r="N114" s="126" t="e">
        <f t="shared" si="56"/>
        <v>#DIV/0!</v>
      </c>
      <c r="O114" s="52">
        <f t="shared" si="86"/>
        <v>0</v>
      </c>
      <c r="P114" s="133">
        <f t="shared" si="86"/>
        <v>0</v>
      </c>
      <c r="Q114" s="126" t="e">
        <f t="shared" si="57"/>
        <v>#DIV/0!</v>
      </c>
      <c r="R114" s="52">
        <f t="shared" si="86"/>
        <v>0</v>
      </c>
      <c r="S114" s="52">
        <f t="shared" si="86"/>
        <v>511.55</v>
      </c>
      <c r="T114" s="133">
        <f t="shared" si="86"/>
        <v>511.55</v>
      </c>
      <c r="U114" s="126">
        <f t="shared" si="58"/>
        <v>0</v>
      </c>
    </row>
    <row r="115" spans="1:30" s="132" customFormat="1" x14ac:dyDescent="0.25">
      <c r="A115" s="127" t="s">
        <v>454</v>
      </c>
      <c r="B115" s="128">
        <v>2331</v>
      </c>
      <c r="C115" s="128">
        <v>853</v>
      </c>
      <c r="D115" s="128">
        <v>291</v>
      </c>
      <c r="E115" s="129">
        <f t="shared" ref="E115:F118" si="87">H115+L115+O115+S115</f>
        <v>0</v>
      </c>
      <c r="F115" s="129">
        <f t="shared" si="87"/>
        <v>0</v>
      </c>
      <c r="G115" s="126" t="e">
        <f t="shared" si="54"/>
        <v>#DIV/0!</v>
      </c>
      <c r="H115" s="130"/>
      <c r="I115" s="131"/>
      <c r="J115" s="126" t="e">
        <f t="shared" si="55"/>
        <v>#DIV/0!</v>
      </c>
      <c r="K115" s="130"/>
      <c r="L115" s="130"/>
      <c r="M115" s="131"/>
      <c r="N115" s="126" t="e">
        <f t="shared" si="56"/>
        <v>#DIV/0!</v>
      </c>
      <c r="O115" s="130"/>
      <c r="P115" s="131"/>
      <c r="Q115" s="126" t="e">
        <f t="shared" si="57"/>
        <v>#DIV/0!</v>
      </c>
      <c r="R115" s="130"/>
      <c r="S115" s="130"/>
      <c r="T115" s="131"/>
      <c r="U115" s="126" t="e">
        <f t="shared" si="58"/>
        <v>#DIV/0!</v>
      </c>
    </row>
    <row r="116" spans="1:30" s="132" customFormat="1" ht="45" x14ac:dyDescent="0.25">
      <c r="A116" s="127" t="s">
        <v>455</v>
      </c>
      <c r="B116" s="128">
        <v>2332</v>
      </c>
      <c r="C116" s="128" t="s">
        <v>121</v>
      </c>
      <c r="D116" s="128">
        <v>292</v>
      </c>
      <c r="E116" s="129">
        <f t="shared" si="87"/>
        <v>511.55</v>
      </c>
      <c r="F116" s="129">
        <f t="shared" si="87"/>
        <v>511.55</v>
      </c>
      <c r="G116" s="126">
        <f t="shared" si="54"/>
        <v>0</v>
      </c>
      <c r="H116" s="130"/>
      <c r="I116" s="131"/>
      <c r="J116" s="126" t="e">
        <f t="shared" si="55"/>
        <v>#DIV/0!</v>
      </c>
      <c r="K116" s="130"/>
      <c r="L116" s="130"/>
      <c r="M116" s="131"/>
      <c r="N116" s="126" t="e">
        <f t="shared" si="56"/>
        <v>#DIV/0!</v>
      </c>
      <c r="O116" s="130"/>
      <c r="P116" s="131"/>
      <c r="Q116" s="126" t="e">
        <f t="shared" si="57"/>
        <v>#DIV/0!</v>
      </c>
      <c r="R116" s="130"/>
      <c r="S116" s="130">
        <v>511.55</v>
      </c>
      <c r="T116" s="131">
        <v>511.55</v>
      </c>
      <c r="U116" s="126">
        <f t="shared" si="58"/>
        <v>0</v>
      </c>
    </row>
    <row r="117" spans="1:30" s="132" customFormat="1" ht="45" x14ac:dyDescent="0.25">
      <c r="A117" s="127" t="s">
        <v>456</v>
      </c>
      <c r="B117" s="128">
        <v>2333</v>
      </c>
      <c r="C117" s="128" t="s">
        <v>121</v>
      </c>
      <c r="D117" s="128">
        <v>293</v>
      </c>
      <c r="E117" s="129">
        <f t="shared" si="87"/>
        <v>0</v>
      </c>
      <c r="F117" s="129">
        <f t="shared" si="87"/>
        <v>0</v>
      </c>
      <c r="G117" s="126" t="e">
        <f t="shared" si="54"/>
        <v>#DIV/0!</v>
      </c>
      <c r="H117" s="130"/>
      <c r="I117" s="131"/>
      <c r="J117" s="126" t="e">
        <f t="shared" si="55"/>
        <v>#DIV/0!</v>
      </c>
      <c r="K117" s="130"/>
      <c r="L117" s="130"/>
      <c r="M117" s="131"/>
      <c r="N117" s="126" t="e">
        <f t="shared" si="56"/>
        <v>#DIV/0!</v>
      </c>
      <c r="O117" s="130"/>
      <c r="P117" s="131"/>
      <c r="Q117" s="126" t="e">
        <f t="shared" si="57"/>
        <v>#DIV/0!</v>
      </c>
      <c r="R117" s="130"/>
      <c r="S117" s="130"/>
      <c r="T117" s="131"/>
      <c r="U117" s="126" t="e">
        <f t="shared" si="58"/>
        <v>#DIV/0!</v>
      </c>
    </row>
    <row r="118" spans="1:30" s="132" customFormat="1" ht="30" x14ac:dyDescent="0.25">
      <c r="A118" s="127" t="s">
        <v>457</v>
      </c>
      <c r="B118" s="128">
        <v>2334</v>
      </c>
      <c r="C118" s="128" t="s">
        <v>121</v>
      </c>
      <c r="D118" s="128">
        <v>297</v>
      </c>
      <c r="E118" s="129">
        <f t="shared" si="87"/>
        <v>0</v>
      </c>
      <c r="F118" s="129">
        <f t="shared" si="87"/>
        <v>0</v>
      </c>
      <c r="G118" s="126" t="e">
        <f t="shared" si="54"/>
        <v>#DIV/0!</v>
      </c>
      <c r="H118" s="130"/>
      <c r="I118" s="131"/>
      <c r="J118" s="126" t="e">
        <f t="shared" si="55"/>
        <v>#DIV/0!</v>
      </c>
      <c r="K118" s="130"/>
      <c r="L118" s="130"/>
      <c r="M118" s="131"/>
      <c r="N118" s="126" t="e">
        <f t="shared" si="56"/>
        <v>#DIV/0!</v>
      </c>
      <c r="O118" s="130"/>
      <c r="P118" s="131"/>
      <c r="Q118" s="126" t="e">
        <f t="shared" si="57"/>
        <v>#DIV/0!</v>
      </c>
      <c r="R118" s="130"/>
      <c r="S118" s="130"/>
      <c r="T118" s="131"/>
      <c r="U118" s="126" t="e">
        <f t="shared" si="58"/>
        <v>#DIV/0!</v>
      </c>
    </row>
    <row r="119" spans="1:30" s="49" customFormat="1" ht="28.5" x14ac:dyDescent="0.2">
      <c r="A119" s="47" t="s">
        <v>312</v>
      </c>
      <c r="B119" s="48">
        <v>2400</v>
      </c>
      <c r="C119" s="48" t="s">
        <v>244</v>
      </c>
      <c r="D119" s="48" t="s">
        <v>244</v>
      </c>
      <c r="E119" s="46">
        <f>SUM(E120:E122)</f>
        <v>0</v>
      </c>
      <c r="F119" s="46">
        <f>SUM(F120:F122)</f>
        <v>0</v>
      </c>
      <c r="G119" s="126" t="e">
        <f t="shared" si="54"/>
        <v>#DIV/0!</v>
      </c>
      <c r="H119" s="46">
        <f t="shared" ref="H119:T119" si="88">SUM(H120:H122)</f>
        <v>0</v>
      </c>
      <c r="I119" s="125">
        <f t="shared" si="88"/>
        <v>0</v>
      </c>
      <c r="J119" s="126" t="e">
        <f t="shared" si="55"/>
        <v>#DIV/0!</v>
      </c>
      <c r="K119" s="46">
        <f t="shared" si="88"/>
        <v>0</v>
      </c>
      <c r="L119" s="46">
        <f t="shared" si="88"/>
        <v>0</v>
      </c>
      <c r="M119" s="125">
        <f t="shared" si="88"/>
        <v>0</v>
      </c>
      <c r="N119" s="126" t="e">
        <f t="shared" si="56"/>
        <v>#DIV/0!</v>
      </c>
      <c r="O119" s="46">
        <f t="shared" si="88"/>
        <v>0</v>
      </c>
      <c r="P119" s="125">
        <f t="shared" si="88"/>
        <v>0</v>
      </c>
      <c r="Q119" s="126" t="e">
        <f t="shared" si="57"/>
        <v>#DIV/0!</v>
      </c>
      <c r="R119" s="46">
        <f t="shared" si="88"/>
        <v>0</v>
      </c>
      <c r="S119" s="46">
        <f t="shared" si="88"/>
        <v>0</v>
      </c>
      <c r="T119" s="125">
        <f t="shared" si="88"/>
        <v>0</v>
      </c>
      <c r="U119" s="126" t="e">
        <f t="shared" si="58"/>
        <v>#DIV/0!</v>
      </c>
    </row>
    <row r="120" spans="1:30" s="132" customFormat="1" ht="30" x14ac:dyDescent="0.25">
      <c r="A120" s="127" t="s">
        <v>313</v>
      </c>
      <c r="B120" s="128">
        <v>2440</v>
      </c>
      <c r="C120" s="128" t="s">
        <v>130</v>
      </c>
      <c r="D120" s="128" t="s">
        <v>244</v>
      </c>
      <c r="E120" s="129">
        <f t="shared" ref="E120:F122" si="89">H120+L120+O120+S120</f>
        <v>0</v>
      </c>
      <c r="F120" s="129">
        <f t="shared" si="89"/>
        <v>0</v>
      </c>
      <c r="G120" s="126" t="e">
        <f t="shared" si="54"/>
        <v>#DIV/0!</v>
      </c>
      <c r="H120" s="130"/>
      <c r="I120" s="131"/>
      <c r="J120" s="126" t="e">
        <f t="shared" si="55"/>
        <v>#DIV/0!</v>
      </c>
      <c r="K120" s="130"/>
      <c r="L120" s="130"/>
      <c r="M120" s="131"/>
      <c r="N120" s="126" t="e">
        <f t="shared" si="56"/>
        <v>#DIV/0!</v>
      </c>
      <c r="O120" s="130"/>
      <c r="P120" s="131"/>
      <c r="Q120" s="126" t="e">
        <f t="shared" si="57"/>
        <v>#DIV/0!</v>
      </c>
      <c r="R120" s="130"/>
      <c r="S120" s="130"/>
      <c r="T120" s="131"/>
      <c r="U120" s="126" t="e">
        <f t="shared" si="58"/>
        <v>#DIV/0!</v>
      </c>
    </row>
    <row r="121" spans="1:30" s="132" customFormat="1" x14ac:dyDescent="0.25">
      <c r="A121" s="127" t="s">
        <v>314</v>
      </c>
      <c r="B121" s="128">
        <v>2450</v>
      </c>
      <c r="C121" s="128" t="s">
        <v>122</v>
      </c>
      <c r="D121" s="128" t="s">
        <v>244</v>
      </c>
      <c r="E121" s="129">
        <f t="shared" si="89"/>
        <v>0</v>
      </c>
      <c r="F121" s="129">
        <f t="shared" si="89"/>
        <v>0</v>
      </c>
      <c r="G121" s="126" t="e">
        <f t="shared" si="54"/>
        <v>#DIV/0!</v>
      </c>
      <c r="H121" s="130"/>
      <c r="I121" s="131"/>
      <c r="J121" s="126" t="e">
        <f t="shared" si="55"/>
        <v>#DIV/0!</v>
      </c>
      <c r="K121" s="130"/>
      <c r="L121" s="130"/>
      <c r="M121" s="131"/>
      <c r="N121" s="126" t="e">
        <f t="shared" si="56"/>
        <v>#DIV/0!</v>
      </c>
      <c r="O121" s="130"/>
      <c r="P121" s="131"/>
      <c r="Q121" s="126" t="e">
        <f t="shared" si="57"/>
        <v>#DIV/0!</v>
      </c>
      <c r="R121" s="130"/>
      <c r="S121" s="130"/>
      <c r="T121" s="131"/>
      <c r="U121" s="126" t="e">
        <f t="shared" si="58"/>
        <v>#DIV/0!</v>
      </c>
    </row>
    <row r="122" spans="1:30" s="132" customFormat="1" ht="60" x14ac:dyDescent="0.25">
      <c r="A122" s="127" t="s">
        <v>315</v>
      </c>
      <c r="B122" s="128">
        <v>2460</v>
      </c>
      <c r="C122" s="128" t="s">
        <v>316</v>
      </c>
      <c r="D122" s="128" t="s">
        <v>244</v>
      </c>
      <c r="E122" s="129">
        <f t="shared" si="89"/>
        <v>0</v>
      </c>
      <c r="F122" s="129">
        <f t="shared" si="89"/>
        <v>0</v>
      </c>
      <c r="G122" s="126" t="e">
        <f t="shared" si="54"/>
        <v>#DIV/0!</v>
      </c>
      <c r="H122" s="130"/>
      <c r="I122" s="131"/>
      <c r="J122" s="126" t="e">
        <f t="shared" si="55"/>
        <v>#DIV/0!</v>
      </c>
      <c r="K122" s="130"/>
      <c r="L122" s="130"/>
      <c r="M122" s="131"/>
      <c r="N122" s="126" t="e">
        <f t="shared" si="56"/>
        <v>#DIV/0!</v>
      </c>
      <c r="O122" s="130"/>
      <c r="P122" s="131"/>
      <c r="Q122" s="126" t="e">
        <f t="shared" si="57"/>
        <v>#DIV/0!</v>
      </c>
      <c r="R122" s="130"/>
      <c r="S122" s="130"/>
      <c r="T122" s="131"/>
      <c r="U122" s="126" t="e">
        <f t="shared" si="58"/>
        <v>#DIV/0!</v>
      </c>
    </row>
    <row r="123" spans="1:30" s="49" customFormat="1" ht="28.5" x14ac:dyDescent="0.2">
      <c r="A123" s="47" t="s">
        <v>317</v>
      </c>
      <c r="B123" s="48">
        <v>2500</v>
      </c>
      <c r="C123" s="48" t="s">
        <v>244</v>
      </c>
      <c r="D123" s="48" t="s">
        <v>244</v>
      </c>
      <c r="E123" s="46">
        <f>SUM(E124)</f>
        <v>0</v>
      </c>
      <c r="F123" s="46">
        <f>SUM(F124)</f>
        <v>0</v>
      </c>
      <c r="G123" s="126" t="e">
        <f t="shared" si="54"/>
        <v>#DIV/0!</v>
      </c>
      <c r="H123" s="46">
        <f t="shared" ref="H123:T123" si="90">SUM(H124)</f>
        <v>0</v>
      </c>
      <c r="I123" s="125">
        <f t="shared" si="90"/>
        <v>0</v>
      </c>
      <c r="J123" s="126" t="e">
        <f t="shared" si="55"/>
        <v>#DIV/0!</v>
      </c>
      <c r="K123" s="46">
        <f t="shared" si="90"/>
        <v>0</v>
      </c>
      <c r="L123" s="46">
        <f t="shared" si="90"/>
        <v>0</v>
      </c>
      <c r="M123" s="125">
        <f t="shared" si="90"/>
        <v>0</v>
      </c>
      <c r="N123" s="126" t="e">
        <f t="shared" si="56"/>
        <v>#DIV/0!</v>
      </c>
      <c r="O123" s="46">
        <f t="shared" si="90"/>
        <v>0</v>
      </c>
      <c r="P123" s="125">
        <f t="shared" si="90"/>
        <v>0</v>
      </c>
      <c r="Q123" s="126" t="e">
        <f t="shared" si="57"/>
        <v>#DIV/0!</v>
      </c>
      <c r="R123" s="46">
        <f t="shared" si="90"/>
        <v>0</v>
      </c>
      <c r="S123" s="46">
        <f t="shared" si="90"/>
        <v>0</v>
      </c>
      <c r="T123" s="125">
        <f t="shared" si="90"/>
        <v>0</v>
      </c>
      <c r="U123" s="126" t="e">
        <f t="shared" si="58"/>
        <v>#DIV/0!</v>
      </c>
    </row>
    <row r="124" spans="1:30" s="53" customFormat="1" ht="60" x14ac:dyDescent="0.25">
      <c r="A124" s="50" t="s">
        <v>318</v>
      </c>
      <c r="B124" s="51">
        <v>2510</v>
      </c>
      <c r="C124" s="51" t="s">
        <v>117</v>
      </c>
      <c r="D124" s="51" t="s">
        <v>244</v>
      </c>
      <c r="E124" s="52">
        <f>SUM(E125:E127)</f>
        <v>0</v>
      </c>
      <c r="F124" s="52">
        <f>SUM(F125:F127)</f>
        <v>0</v>
      </c>
      <c r="G124" s="126" t="e">
        <f t="shared" si="54"/>
        <v>#DIV/0!</v>
      </c>
      <c r="H124" s="52">
        <f t="shared" ref="H124:T124" si="91">SUM(H125:H127)</f>
        <v>0</v>
      </c>
      <c r="I124" s="133">
        <f t="shared" si="91"/>
        <v>0</v>
      </c>
      <c r="J124" s="126" t="e">
        <f t="shared" si="55"/>
        <v>#DIV/0!</v>
      </c>
      <c r="K124" s="52">
        <f t="shared" si="91"/>
        <v>0</v>
      </c>
      <c r="L124" s="52">
        <f t="shared" si="91"/>
        <v>0</v>
      </c>
      <c r="M124" s="133">
        <f t="shared" si="91"/>
        <v>0</v>
      </c>
      <c r="N124" s="126" t="e">
        <f t="shared" si="56"/>
        <v>#DIV/0!</v>
      </c>
      <c r="O124" s="52">
        <f t="shared" si="91"/>
        <v>0</v>
      </c>
      <c r="P124" s="133">
        <f t="shared" si="91"/>
        <v>0</v>
      </c>
      <c r="Q124" s="126" t="e">
        <f t="shared" si="57"/>
        <v>#DIV/0!</v>
      </c>
      <c r="R124" s="52">
        <f t="shared" si="91"/>
        <v>0</v>
      </c>
      <c r="S124" s="52">
        <f t="shared" si="91"/>
        <v>0</v>
      </c>
      <c r="T124" s="133">
        <f t="shared" si="91"/>
        <v>0</v>
      </c>
      <c r="U124" s="126" t="e">
        <f t="shared" si="58"/>
        <v>#DIV/0!</v>
      </c>
    </row>
    <row r="125" spans="1:30" s="132" customFormat="1" ht="14.25" customHeight="1" x14ac:dyDescent="0.25">
      <c r="A125" s="127" t="s">
        <v>454</v>
      </c>
      <c r="B125" s="128">
        <v>25101</v>
      </c>
      <c r="C125" s="128">
        <v>831</v>
      </c>
      <c r="D125" s="128">
        <v>291</v>
      </c>
      <c r="E125" s="129">
        <f t="shared" ref="E125:F127" si="92">H125+L125+O125+S125</f>
        <v>0</v>
      </c>
      <c r="F125" s="129">
        <f t="shared" si="92"/>
        <v>0</v>
      </c>
      <c r="G125" s="126" t="e">
        <f t="shared" si="54"/>
        <v>#DIV/0!</v>
      </c>
      <c r="H125" s="130"/>
      <c r="I125" s="131"/>
      <c r="J125" s="126" t="e">
        <f t="shared" si="55"/>
        <v>#DIV/0!</v>
      </c>
      <c r="K125" s="130"/>
      <c r="L125" s="130"/>
      <c r="M125" s="131"/>
      <c r="N125" s="126" t="e">
        <f t="shared" si="56"/>
        <v>#DIV/0!</v>
      </c>
      <c r="O125" s="130"/>
      <c r="P125" s="131"/>
      <c r="Q125" s="126" t="e">
        <f t="shared" si="57"/>
        <v>#DIV/0!</v>
      </c>
      <c r="R125" s="130"/>
      <c r="S125" s="130"/>
      <c r="T125" s="131"/>
      <c r="U125" s="126" t="e">
        <f t="shared" si="58"/>
        <v>#DIV/0!</v>
      </c>
    </row>
    <row r="126" spans="1:30" s="132" customFormat="1" ht="30.75" thickBot="1" x14ac:dyDescent="0.3">
      <c r="A126" s="127" t="s">
        <v>457</v>
      </c>
      <c r="B126" s="128">
        <v>25102</v>
      </c>
      <c r="C126" s="128" t="s">
        <v>117</v>
      </c>
      <c r="D126" s="128">
        <v>297</v>
      </c>
      <c r="E126" s="129">
        <f t="shared" si="92"/>
        <v>0</v>
      </c>
      <c r="F126" s="129">
        <f t="shared" si="92"/>
        <v>0</v>
      </c>
      <c r="G126" s="126" t="e">
        <f t="shared" si="54"/>
        <v>#DIV/0!</v>
      </c>
      <c r="H126" s="130"/>
      <c r="I126" s="131"/>
      <c r="J126" s="126" t="e">
        <f t="shared" si="55"/>
        <v>#DIV/0!</v>
      </c>
      <c r="K126" s="130"/>
      <c r="L126" s="130"/>
      <c r="M126" s="131"/>
      <c r="N126" s="126" t="e">
        <f t="shared" si="56"/>
        <v>#DIV/0!</v>
      </c>
      <c r="O126" s="130"/>
      <c r="P126" s="131"/>
      <c r="Q126" s="126" t="e">
        <f t="shared" si="57"/>
        <v>#DIV/0!</v>
      </c>
      <c r="R126" s="130"/>
      <c r="S126" s="130"/>
      <c r="T126" s="131"/>
      <c r="U126" s="126" t="e">
        <f t="shared" si="58"/>
        <v>#DIV/0!</v>
      </c>
    </row>
    <row r="127" spans="1:30" s="132" customFormat="1" ht="30.75" thickBot="1" x14ac:dyDescent="0.3">
      <c r="A127" s="150" t="s">
        <v>452</v>
      </c>
      <c r="B127" s="128">
        <v>25102</v>
      </c>
      <c r="C127" s="128" t="s">
        <v>117</v>
      </c>
      <c r="D127" s="128">
        <v>296</v>
      </c>
      <c r="E127" s="129">
        <f t="shared" si="92"/>
        <v>0</v>
      </c>
      <c r="F127" s="129">
        <f>I127+M127+P127+T127</f>
        <v>0</v>
      </c>
      <c r="G127" s="126" t="e">
        <f t="shared" si="54"/>
        <v>#DIV/0!</v>
      </c>
      <c r="H127" s="151"/>
      <c r="I127" s="131"/>
      <c r="J127" s="126" t="e">
        <f t="shared" si="55"/>
        <v>#DIV/0!</v>
      </c>
      <c r="K127" s="152"/>
      <c r="L127" s="152"/>
      <c r="M127" s="131"/>
      <c r="N127" s="126" t="e">
        <f t="shared" si="56"/>
        <v>#DIV/0!</v>
      </c>
      <c r="O127" s="152"/>
      <c r="P127" s="131"/>
      <c r="Q127" s="126" t="e">
        <f t="shared" si="57"/>
        <v>#DIV/0!</v>
      </c>
      <c r="R127" s="152"/>
      <c r="S127" s="152"/>
      <c r="T127" s="131"/>
      <c r="U127" s="126" t="e">
        <f t="shared" si="58"/>
        <v>#DIV/0!</v>
      </c>
      <c r="V127" s="152"/>
      <c r="W127" s="130"/>
      <c r="X127" s="130"/>
      <c r="Y127" s="130"/>
      <c r="Z127" s="130"/>
      <c r="AA127" s="153"/>
      <c r="AB127" s="154"/>
      <c r="AC127" s="155"/>
      <c r="AD127" s="156"/>
    </row>
    <row r="128" spans="1:30" s="49" customFormat="1" ht="28.5" x14ac:dyDescent="0.2">
      <c r="A128" s="47" t="s">
        <v>319</v>
      </c>
      <c r="B128" s="48">
        <v>2600</v>
      </c>
      <c r="C128" s="48" t="s">
        <v>244</v>
      </c>
      <c r="D128" s="48" t="s">
        <v>244</v>
      </c>
      <c r="E128" s="46">
        <f>+E129+E134+E147+E174</f>
        <v>10701604.23</v>
      </c>
      <c r="F128" s="46">
        <f>+F129+F134+F147+F174</f>
        <v>10700760.23</v>
      </c>
      <c r="G128" s="126">
        <f t="shared" si="54"/>
        <v>-7.8866680346290075E-5</v>
      </c>
      <c r="H128" s="46">
        <f t="shared" ref="H128:T128" si="93">+H129+H134+H147+H174</f>
        <v>1362536.76</v>
      </c>
      <c r="I128" s="125">
        <f t="shared" si="93"/>
        <v>1362536.76</v>
      </c>
      <c r="J128" s="126">
        <f t="shared" si="55"/>
        <v>0</v>
      </c>
      <c r="K128" s="46">
        <f t="shared" si="93"/>
        <v>0</v>
      </c>
      <c r="L128" s="46">
        <f t="shared" si="93"/>
        <v>0</v>
      </c>
      <c r="M128" s="125">
        <f t="shared" si="93"/>
        <v>0</v>
      </c>
      <c r="N128" s="126" t="e">
        <f t="shared" si="56"/>
        <v>#DIV/0!</v>
      </c>
      <c r="O128" s="46">
        <f t="shared" si="93"/>
        <v>0</v>
      </c>
      <c r="P128" s="125">
        <f t="shared" si="93"/>
        <v>0</v>
      </c>
      <c r="Q128" s="126" t="e">
        <f t="shared" si="57"/>
        <v>#DIV/0!</v>
      </c>
      <c r="R128" s="46">
        <f t="shared" si="93"/>
        <v>0</v>
      </c>
      <c r="S128" s="46">
        <f t="shared" si="93"/>
        <v>9339067.4700000007</v>
      </c>
      <c r="T128" s="125">
        <f t="shared" si="93"/>
        <v>9338223.4700000007</v>
      </c>
      <c r="U128" s="126">
        <f t="shared" si="58"/>
        <v>-9.0373048777236953E-5</v>
      </c>
    </row>
    <row r="129" spans="1:21" s="49" customFormat="1" ht="42.75" x14ac:dyDescent="0.2">
      <c r="A129" s="47" t="s">
        <v>320</v>
      </c>
      <c r="B129" s="48">
        <v>2610</v>
      </c>
      <c r="C129" s="48" t="s">
        <v>126</v>
      </c>
      <c r="D129" s="48" t="s">
        <v>244</v>
      </c>
      <c r="E129" s="46">
        <f>SUM(E130:E133)</f>
        <v>0</v>
      </c>
      <c r="F129" s="46">
        <f>SUM(F130:F133)</f>
        <v>0</v>
      </c>
      <c r="G129" s="126" t="e">
        <f t="shared" si="54"/>
        <v>#DIV/0!</v>
      </c>
      <c r="H129" s="46">
        <f t="shared" ref="H129:T129" si="94">SUM(H130:H133)</f>
        <v>0</v>
      </c>
      <c r="I129" s="125">
        <f t="shared" si="94"/>
        <v>0</v>
      </c>
      <c r="J129" s="126" t="e">
        <f t="shared" si="55"/>
        <v>#DIV/0!</v>
      </c>
      <c r="K129" s="46">
        <f t="shared" si="94"/>
        <v>0</v>
      </c>
      <c r="L129" s="46">
        <f t="shared" si="94"/>
        <v>0</v>
      </c>
      <c r="M129" s="125">
        <f t="shared" si="94"/>
        <v>0</v>
      </c>
      <c r="N129" s="126" t="e">
        <f t="shared" si="56"/>
        <v>#DIV/0!</v>
      </c>
      <c r="O129" s="46">
        <f t="shared" si="94"/>
        <v>0</v>
      </c>
      <c r="P129" s="125">
        <f t="shared" si="94"/>
        <v>0</v>
      </c>
      <c r="Q129" s="126" t="e">
        <f t="shared" si="57"/>
        <v>#DIV/0!</v>
      </c>
      <c r="R129" s="46">
        <f t="shared" si="94"/>
        <v>0</v>
      </c>
      <c r="S129" s="46">
        <f t="shared" si="94"/>
        <v>0</v>
      </c>
      <c r="T129" s="125">
        <f t="shared" si="94"/>
        <v>0</v>
      </c>
      <c r="U129" s="126" t="e">
        <f t="shared" si="58"/>
        <v>#DIV/0!</v>
      </c>
    </row>
    <row r="130" spans="1:21" s="132" customFormat="1" x14ac:dyDescent="0.25">
      <c r="A130" s="127" t="s">
        <v>321</v>
      </c>
      <c r="B130" s="128">
        <v>2611</v>
      </c>
      <c r="C130" s="128" t="s">
        <v>126</v>
      </c>
      <c r="D130" s="128" t="s">
        <v>322</v>
      </c>
      <c r="E130" s="129">
        <f t="shared" ref="E130:F133" si="95">H130+L130+O130+S130</f>
        <v>0</v>
      </c>
      <c r="F130" s="129">
        <f t="shared" si="95"/>
        <v>0</v>
      </c>
      <c r="G130" s="126" t="e">
        <f t="shared" si="54"/>
        <v>#DIV/0!</v>
      </c>
      <c r="H130" s="130"/>
      <c r="I130" s="131"/>
      <c r="J130" s="126" t="e">
        <f t="shared" si="55"/>
        <v>#DIV/0!</v>
      </c>
      <c r="K130" s="130"/>
      <c r="L130" s="130"/>
      <c r="M130" s="131"/>
      <c r="N130" s="126" t="e">
        <f t="shared" si="56"/>
        <v>#DIV/0!</v>
      </c>
      <c r="O130" s="130"/>
      <c r="P130" s="131"/>
      <c r="Q130" s="126" t="e">
        <f t="shared" si="57"/>
        <v>#DIV/0!</v>
      </c>
      <c r="R130" s="130"/>
      <c r="S130" s="130"/>
      <c r="T130" s="131"/>
      <c r="U130" s="126" t="e">
        <f t="shared" si="58"/>
        <v>#DIV/0!</v>
      </c>
    </row>
    <row r="131" spans="1:21" s="132" customFormat="1" ht="30" x14ac:dyDescent="0.25">
      <c r="A131" s="127" t="s">
        <v>323</v>
      </c>
      <c r="B131" s="128">
        <v>2612</v>
      </c>
      <c r="C131" s="128" t="s">
        <v>126</v>
      </c>
      <c r="D131" s="128" t="s">
        <v>112</v>
      </c>
      <c r="E131" s="129">
        <f t="shared" si="95"/>
        <v>0</v>
      </c>
      <c r="F131" s="129">
        <f t="shared" si="95"/>
        <v>0</v>
      </c>
      <c r="G131" s="126" t="e">
        <f t="shared" si="54"/>
        <v>#DIV/0!</v>
      </c>
      <c r="H131" s="130"/>
      <c r="I131" s="131"/>
      <c r="J131" s="126" t="e">
        <f t="shared" si="55"/>
        <v>#DIV/0!</v>
      </c>
      <c r="K131" s="130"/>
      <c r="L131" s="130"/>
      <c r="M131" s="131"/>
      <c r="N131" s="126" t="e">
        <f t="shared" si="56"/>
        <v>#DIV/0!</v>
      </c>
      <c r="O131" s="130"/>
      <c r="P131" s="131"/>
      <c r="Q131" s="126" t="e">
        <f t="shared" si="57"/>
        <v>#DIV/0!</v>
      </c>
      <c r="R131" s="130"/>
      <c r="S131" s="130"/>
      <c r="T131" s="131"/>
      <c r="U131" s="126" t="e">
        <f t="shared" si="58"/>
        <v>#DIV/0!</v>
      </c>
    </row>
    <row r="132" spans="1:21" s="132" customFormat="1" ht="75" x14ac:dyDescent="0.25">
      <c r="A132" s="127" t="s">
        <v>324</v>
      </c>
      <c r="B132" s="128">
        <v>2613</v>
      </c>
      <c r="C132" s="128" t="s">
        <v>126</v>
      </c>
      <c r="D132" s="128" t="s">
        <v>325</v>
      </c>
      <c r="E132" s="129">
        <f t="shared" si="95"/>
        <v>0</v>
      </c>
      <c r="F132" s="129">
        <f t="shared" si="95"/>
        <v>0</v>
      </c>
      <c r="G132" s="126" t="e">
        <f t="shared" si="54"/>
        <v>#DIV/0!</v>
      </c>
      <c r="H132" s="130"/>
      <c r="I132" s="131"/>
      <c r="J132" s="126" t="e">
        <f t="shared" si="55"/>
        <v>#DIV/0!</v>
      </c>
      <c r="K132" s="130"/>
      <c r="L132" s="130"/>
      <c r="M132" s="131"/>
      <c r="N132" s="126" t="e">
        <f t="shared" si="56"/>
        <v>#DIV/0!</v>
      </c>
      <c r="O132" s="130"/>
      <c r="P132" s="131"/>
      <c r="Q132" s="126" t="e">
        <f t="shared" si="57"/>
        <v>#DIV/0!</v>
      </c>
      <c r="R132" s="130"/>
      <c r="S132" s="130"/>
      <c r="T132" s="131"/>
      <c r="U132" s="126" t="e">
        <f t="shared" si="58"/>
        <v>#DIV/0!</v>
      </c>
    </row>
    <row r="133" spans="1:21" s="132" customFormat="1" ht="75" x14ac:dyDescent="0.25">
      <c r="A133" s="127" t="s">
        <v>326</v>
      </c>
      <c r="B133" s="128">
        <v>2614</v>
      </c>
      <c r="C133" s="128" t="s">
        <v>126</v>
      </c>
      <c r="D133" s="128" t="s">
        <v>327</v>
      </c>
      <c r="E133" s="129">
        <f t="shared" si="95"/>
        <v>0</v>
      </c>
      <c r="F133" s="129">
        <f t="shared" si="95"/>
        <v>0</v>
      </c>
      <c r="G133" s="126" t="e">
        <f t="shared" si="54"/>
        <v>#DIV/0!</v>
      </c>
      <c r="H133" s="130"/>
      <c r="I133" s="131"/>
      <c r="J133" s="126" t="e">
        <f t="shared" si="55"/>
        <v>#DIV/0!</v>
      </c>
      <c r="K133" s="130"/>
      <c r="L133" s="130"/>
      <c r="M133" s="131"/>
      <c r="N133" s="126" t="e">
        <f t="shared" si="56"/>
        <v>#DIV/0!</v>
      </c>
      <c r="O133" s="130"/>
      <c r="P133" s="131"/>
      <c r="Q133" s="126" t="e">
        <f t="shared" si="57"/>
        <v>#DIV/0!</v>
      </c>
      <c r="R133" s="130"/>
      <c r="S133" s="130"/>
      <c r="T133" s="131"/>
      <c r="U133" s="126" t="e">
        <f t="shared" si="58"/>
        <v>#DIV/0!</v>
      </c>
    </row>
    <row r="134" spans="1:21" s="49" customFormat="1" ht="42.75" x14ac:dyDescent="0.2">
      <c r="A134" s="47" t="s">
        <v>328</v>
      </c>
      <c r="B134" s="48">
        <v>2620</v>
      </c>
      <c r="C134" s="48" t="s">
        <v>127</v>
      </c>
      <c r="D134" s="48" t="s">
        <v>244</v>
      </c>
      <c r="E134" s="46">
        <f>SUM(E135:E146)</f>
        <v>0</v>
      </c>
      <c r="F134" s="46">
        <f>SUM(F135:F146)</f>
        <v>0</v>
      </c>
      <c r="G134" s="126" t="e">
        <f t="shared" si="54"/>
        <v>#DIV/0!</v>
      </c>
      <c r="H134" s="46">
        <f t="shared" ref="H134:T134" si="96">SUM(H135:H146)</f>
        <v>0</v>
      </c>
      <c r="I134" s="125">
        <f t="shared" si="96"/>
        <v>0</v>
      </c>
      <c r="J134" s="126" t="e">
        <f t="shared" si="55"/>
        <v>#DIV/0!</v>
      </c>
      <c r="K134" s="46">
        <f t="shared" si="96"/>
        <v>0</v>
      </c>
      <c r="L134" s="46">
        <f t="shared" si="96"/>
        <v>0</v>
      </c>
      <c r="M134" s="125">
        <f t="shared" si="96"/>
        <v>0</v>
      </c>
      <c r="N134" s="126" t="e">
        <f t="shared" si="56"/>
        <v>#DIV/0!</v>
      </c>
      <c r="O134" s="46">
        <f t="shared" si="96"/>
        <v>0</v>
      </c>
      <c r="P134" s="125">
        <f t="shared" si="96"/>
        <v>0</v>
      </c>
      <c r="Q134" s="126" t="e">
        <f t="shared" si="57"/>
        <v>#DIV/0!</v>
      </c>
      <c r="R134" s="46">
        <f t="shared" si="96"/>
        <v>0</v>
      </c>
      <c r="S134" s="46">
        <f t="shared" si="96"/>
        <v>0</v>
      </c>
      <c r="T134" s="125">
        <f t="shared" si="96"/>
        <v>0</v>
      </c>
      <c r="U134" s="126" t="e">
        <f t="shared" si="58"/>
        <v>#DIV/0!</v>
      </c>
    </row>
    <row r="135" spans="1:21" s="132" customFormat="1" x14ac:dyDescent="0.25">
      <c r="A135" s="127" t="s">
        <v>329</v>
      </c>
      <c r="B135" s="128">
        <v>2621</v>
      </c>
      <c r="C135" s="128" t="s">
        <v>127</v>
      </c>
      <c r="D135" s="128" t="s">
        <v>330</v>
      </c>
      <c r="E135" s="129">
        <f t="shared" ref="E135:F146" si="97">H135+L135+O135+S135</f>
        <v>0</v>
      </c>
      <c r="F135" s="129">
        <f t="shared" si="97"/>
        <v>0</v>
      </c>
      <c r="G135" s="126" t="e">
        <f t="shared" si="54"/>
        <v>#DIV/0!</v>
      </c>
      <c r="H135" s="130"/>
      <c r="I135" s="131"/>
      <c r="J135" s="126" t="e">
        <f t="shared" si="55"/>
        <v>#DIV/0!</v>
      </c>
      <c r="K135" s="130"/>
      <c r="L135" s="130"/>
      <c r="M135" s="131"/>
      <c r="N135" s="126" t="e">
        <f t="shared" si="56"/>
        <v>#DIV/0!</v>
      </c>
      <c r="O135" s="130"/>
      <c r="P135" s="131"/>
      <c r="Q135" s="126" t="e">
        <f t="shared" si="57"/>
        <v>#DIV/0!</v>
      </c>
      <c r="R135" s="130"/>
      <c r="S135" s="130"/>
      <c r="T135" s="131"/>
      <c r="U135" s="126" t="e">
        <f t="shared" si="58"/>
        <v>#DIV/0!</v>
      </c>
    </row>
    <row r="136" spans="1:21" s="132" customFormat="1" ht="60" x14ac:dyDescent="0.25">
      <c r="A136" s="127" t="s">
        <v>331</v>
      </c>
      <c r="B136" s="128">
        <v>2622</v>
      </c>
      <c r="C136" s="128" t="s">
        <v>127</v>
      </c>
      <c r="D136" s="128" t="s">
        <v>332</v>
      </c>
      <c r="E136" s="129">
        <f t="shared" si="97"/>
        <v>0</v>
      </c>
      <c r="F136" s="129">
        <f t="shared" si="97"/>
        <v>0</v>
      </c>
      <c r="G136" s="126" t="e">
        <f t="shared" si="54"/>
        <v>#DIV/0!</v>
      </c>
      <c r="H136" s="130"/>
      <c r="I136" s="131"/>
      <c r="J136" s="126" t="e">
        <f t="shared" si="55"/>
        <v>#DIV/0!</v>
      </c>
      <c r="K136" s="130"/>
      <c r="L136" s="130"/>
      <c r="M136" s="131"/>
      <c r="N136" s="126" t="e">
        <f t="shared" si="56"/>
        <v>#DIV/0!</v>
      </c>
      <c r="O136" s="130"/>
      <c r="P136" s="131"/>
      <c r="Q136" s="126" t="e">
        <f t="shared" si="57"/>
        <v>#DIV/0!</v>
      </c>
      <c r="R136" s="130"/>
      <c r="S136" s="130"/>
      <c r="T136" s="131"/>
      <c r="U136" s="126" t="e">
        <f t="shared" si="58"/>
        <v>#DIV/0!</v>
      </c>
    </row>
    <row r="137" spans="1:21" s="132" customFormat="1" ht="30" x14ac:dyDescent="0.25">
      <c r="A137" s="127" t="s">
        <v>333</v>
      </c>
      <c r="B137" s="128">
        <v>2623</v>
      </c>
      <c r="C137" s="128" t="s">
        <v>127</v>
      </c>
      <c r="D137" s="128" t="s">
        <v>334</v>
      </c>
      <c r="E137" s="129">
        <f t="shared" si="97"/>
        <v>0</v>
      </c>
      <c r="F137" s="129">
        <f t="shared" si="97"/>
        <v>0</v>
      </c>
      <c r="G137" s="126" t="e">
        <f t="shared" ref="G137:G196" si="98">F137/E137-1</f>
        <v>#DIV/0!</v>
      </c>
      <c r="H137" s="130"/>
      <c r="I137" s="131"/>
      <c r="J137" s="126" t="e">
        <f t="shared" ref="J137:J196" si="99">I137/H137-1</f>
        <v>#DIV/0!</v>
      </c>
      <c r="K137" s="130"/>
      <c r="L137" s="130"/>
      <c r="M137" s="131"/>
      <c r="N137" s="126" t="e">
        <f t="shared" ref="N137:N196" si="100">M137/L137-1</f>
        <v>#DIV/0!</v>
      </c>
      <c r="O137" s="130"/>
      <c r="P137" s="131"/>
      <c r="Q137" s="126" t="e">
        <f t="shared" ref="Q137:Q196" si="101">P137/O137-1</f>
        <v>#DIV/0!</v>
      </c>
      <c r="R137" s="130"/>
      <c r="S137" s="130"/>
      <c r="T137" s="131"/>
      <c r="U137" s="126" t="e">
        <f t="shared" ref="U137:U196" si="102">T137/S137-1</f>
        <v>#DIV/0!</v>
      </c>
    </row>
    <row r="138" spans="1:21" s="132" customFormat="1" x14ac:dyDescent="0.25">
      <c r="A138" s="127" t="s">
        <v>335</v>
      </c>
      <c r="B138" s="128">
        <v>2624</v>
      </c>
      <c r="C138" s="128" t="s">
        <v>127</v>
      </c>
      <c r="D138" s="128" t="s">
        <v>322</v>
      </c>
      <c r="E138" s="129">
        <f t="shared" si="97"/>
        <v>0</v>
      </c>
      <c r="F138" s="129">
        <f t="shared" si="97"/>
        <v>0</v>
      </c>
      <c r="G138" s="126" t="e">
        <f t="shared" si="98"/>
        <v>#DIV/0!</v>
      </c>
      <c r="H138" s="130"/>
      <c r="I138" s="131"/>
      <c r="J138" s="126" t="e">
        <f t="shared" si="99"/>
        <v>#DIV/0!</v>
      </c>
      <c r="K138" s="130"/>
      <c r="L138" s="130"/>
      <c r="M138" s="131"/>
      <c r="N138" s="126" t="e">
        <f t="shared" si="100"/>
        <v>#DIV/0!</v>
      </c>
      <c r="O138" s="130"/>
      <c r="P138" s="131"/>
      <c r="Q138" s="126" t="e">
        <f t="shared" si="101"/>
        <v>#DIV/0!</v>
      </c>
      <c r="R138" s="130"/>
      <c r="S138" s="130"/>
      <c r="T138" s="131"/>
      <c r="U138" s="126" t="e">
        <f t="shared" si="102"/>
        <v>#DIV/0!</v>
      </c>
    </row>
    <row r="139" spans="1:21" s="132" customFormat="1" ht="30" x14ac:dyDescent="0.25">
      <c r="A139" s="127" t="s">
        <v>336</v>
      </c>
      <c r="B139" s="128">
        <v>2625</v>
      </c>
      <c r="C139" s="128" t="s">
        <v>127</v>
      </c>
      <c r="D139" s="128" t="s">
        <v>337</v>
      </c>
      <c r="E139" s="129">
        <f t="shared" si="97"/>
        <v>0</v>
      </c>
      <c r="F139" s="129">
        <f t="shared" si="97"/>
        <v>0</v>
      </c>
      <c r="G139" s="126" t="e">
        <f t="shared" si="98"/>
        <v>#DIV/0!</v>
      </c>
      <c r="H139" s="130"/>
      <c r="I139" s="131"/>
      <c r="J139" s="126" t="e">
        <f t="shared" si="99"/>
        <v>#DIV/0!</v>
      </c>
      <c r="K139" s="130"/>
      <c r="L139" s="130"/>
      <c r="M139" s="131"/>
      <c r="N139" s="126" t="e">
        <f t="shared" si="100"/>
        <v>#DIV/0!</v>
      </c>
      <c r="O139" s="130"/>
      <c r="P139" s="131"/>
      <c r="Q139" s="126" t="e">
        <f t="shared" si="101"/>
        <v>#DIV/0!</v>
      </c>
      <c r="R139" s="130"/>
      <c r="S139" s="130"/>
      <c r="T139" s="131"/>
      <c r="U139" s="126" t="e">
        <f t="shared" si="102"/>
        <v>#DIV/0!</v>
      </c>
    </row>
    <row r="140" spans="1:21" s="132" customFormat="1" ht="30" x14ac:dyDescent="0.25">
      <c r="A140" s="127" t="s">
        <v>338</v>
      </c>
      <c r="B140" s="128">
        <v>2626</v>
      </c>
      <c r="C140" s="128" t="s">
        <v>127</v>
      </c>
      <c r="D140" s="128" t="s">
        <v>339</v>
      </c>
      <c r="E140" s="129">
        <f t="shared" si="97"/>
        <v>0</v>
      </c>
      <c r="F140" s="129">
        <f t="shared" si="97"/>
        <v>0</v>
      </c>
      <c r="G140" s="126" t="e">
        <f t="shared" si="98"/>
        <v>#DIV/0!</v>
      </c>
      <c r="H140" s="130"/>
      <c r="I140" s="131"/>
      <c r="J140" s="126" t="e">
        <f t="shared" si="99"/>
        <v>#DIV/0!</v>
      </c>
      <c r="K140" s="130"/>
      <c r="L140" s="130"/>
      <c r="M140" s="131"/>
      <c r="N140" s="126" t="e">
        <f t="shared" si="100"/>
        <v>#DIV/0!</v>
      </c>
      <c r="O140" s="130"/>
      <c r="P140" s="131"/>
      <c r="Q140" s="126" t="e">
        <f t="shared" si="101"/>
        <v>#DIV/0!</v>
      </c>
      <c r="R140" s="130"/>
      <c r="S140" s="130"/>
      <c r="T140" s="131"/>
      <c r="U140" s="126" t="e">
        <f t="shared" si="102"/>
        <v>#DIV/0!</v>
      </c>
    </row>
    <row r="141" spans="1:21" s="132" customFormat="1" ht="30" x14ac:dyDescent="0.25">
      <c r="A141" s="127" t="s">
        <v>340</v>
      </c>
      <c r="B141" s="128">
        <v>2627</v>
      </c>
      <c r="C141" s="128" t="s">
        <v>127</v>
      </c>
      <c r="D141" s="128" t="s">
        <v>341</v>
      </c>
      <c r="E141" s="129">
        <f t="shared" si="97"/>
        <v>0</v>
      </c>
      <c r="F141" s="129">
        <f t="shared" si="97"/>
        <v>0</v>
      </c>
      <c r="G141" s="126" t="e">
        <f t="shared" si="98"/>
        <v>#DIV/0!</v>
      </c>
      <c r="H141" s="130"/>
      <c r="I141" s="131"/>
      <c r="J141" s="126" t="e">
        <f t="shared" si="99"/>
        <v>#DIV/0!</v>
      </c>
      <c r="K141" s="130"/>
      <c r="L141" s="130"/>
      <c r="M141" s="131"/>
      <c r="N141" s="126" t="e">
        <f t="shared" si="100"/>
        <v>#DIV/0!</v>
      </c>
      <c r="O141" s="130"/>
      <c r="P141" s="131"/>
      <c r="Q141" s="126" t="e">
        <f t="shared" si="101"/>
        <v>#DIV/0!</v>
      </c>
      <c r="R141" s="130"/>
      <c r="S141" s="130"/>
      <c r="T141" s="131"/>
      <c r="U141" s="126" t="e">
        <f t="shared" si="102"/>
        <v>#DIV/0!</v>
      </c>
    </row>
    <row r="142" spans="1:21" s="132" customFormat="1" ht="30" x14ac:dyDescent="0.25">
      <c r="A142" s="127" t="s">
        <v>342</v>
      </c>
      <c r="B142" s="128">
        <v>2628</v>
      </c>
      <c r="C142" s="128" t="s">
        <v>127</v>
      </c>
      <c r="D142" s="128" t="s">
        <v>343</v>
      </c>
      <c r="E142" s="129">
        <f t="shared" si="97"/>
        <v>0</v>
      </c>
      <c r="F142" s="129">
        <f t="shared" si="97"/>
        <v>0</v>
      </c>
      <c r="G142" s="126" t="e">
        <f t="shared" si="98"/>
        <v>#DIV/0!</v>
      </c>
      <c r="H142" s="130"/>
      <c r="I142" s="131"/>
      <c r="J142" s="126" t="e">
        <f t="shared" si="99"/>
        <v>#DIV/0!</v>
      </c>
      <c r="K142" s="130"/>
      <c r="L142" s="130"/>
      <c r="M142" s="131"/>
      <c r="N142" s="126" t="e">
        <f t="shared" si="100"/>
        <v>#DIV/0!</v>
      </c>
      <c r="O142" s="130"/>
      <c r="P142" s="131"/>
      <c r="Q142" s="126" t="e">
        <f t="shared" si="101"/>
        <v>#DIV/0!</v>
      </c>
      <c r="R142" s="130"/>
      <c r="S142" s="130"/>
      <c r="T142" s="131"/>
      <c r="U142" s="126" t="e">
        <f t="shared" si="102"/>
        <v>#DIV/0!</v>
      </c>
    </row>
    <row r="143" spans="1:21" s="132" customFormat="1" ht="30" x14ac:dyDescent="0.25">
      <c r="A143" s="127" t="s">
        <v>344</v>
      </c>
      <c r="B143" s="128">
        <v>2629</v>
      </c>
      <c r="C143" s="128" t="s">
        <v>127</v>
      </c>
      <c r="D143" s="128" t="s">
        <v>345</v>
      </c>
      <c r="E143" s="129">
        <f t="shared" si="97"/>
        <v>0</v>
      </c>
      <c r="F143" s="129">
        <f t="shared" si="97"/>
        <v>0</v>
      </c>
      <c r="G143" s="126" t="e">
        <f t="shared" si="98"/>
        <v>#DIV/0!</v>
      </c>
      <c r="H143" s="130"/>
      <c r="I143" s="131"/>
      <c r="J143" s="126" t="e">
        <f t="shared" si="99"/>
        <v>#DIV/0!</v>
      </c>
      <c r="K143" s="130"/>
      <c r="L143" s="130"/>
      <c r="M143" s="131"/>
      <c r="N143" s="126" t="e">
        <f t="shared" si="100"/>
        <v>#DIV/0!</v>
      </c>
      <c r="O143" s="130"/>
      <c r="P143" s="131"/>
      <c r="Q143" s="126" t="e">
        <f t="shared" si="101"/>
        <v>#DIV/0!</v>
      </c>
      <c r="R143" s="130"/>
      <c r="S143" s="130"/>
      <c r="T143" s="131"/>
      <c r="U143" s="126" t="e">
        <f t="shared" si="102"/>
        <v>#DIV/0!</v>
      </c>
    </row>
    <row r="144" spans="1:21" s="132" customFormat="1" ht="30" x14ac:dyDescent="0.25">
      <c r="A144" s="127" t="s">
        <v>346</v>
      </c>
      <c r="B144" s="128" t="s">
        <v>458</v>
      </c>
      <c r="C144" s="128" t="s">
        <v>127</v>
      </c>
      <c r="D144" s="128" t="s">
        <v>347</v>
      </c>
      <c r="E144" s="129">
        <f t="shared" si="97"/>
        <v>0</v>
      </c>
      <c r="F144" s="129">
        <f t="shared" si="97"/>
        <v>0</v>
      </c>
      <c r="G144" s="126" t="e">
        <f t="shared" si="98"/>
        <v>#DIV/0!</v>
      </c>
      <c r="H144" s="130"/>
      <c r="I144" s="131"/>
      <c r="J144" s="126" t="e">
        <f t="shared" si="99"/>
        <v>#DIV/0!</v>
      </c>
      <c r="K144" s="130"/>
      <c r="L144" s="130"/>
      <c r="M144" s="131"/>
      <c r="N144" s="126" t="e">
        <f t="shared" si="100"/>
        <v>#DIV/0!</v>
      </c>
      <c r="O144" s="130"/>
      <c r="P144" s="131"/>
      <c r="Q144" s="126" t="e">
        <f t="shared" si="101"/>
        <v>#DIV/0!</v>
      </c>
      <c r="R144" s="130"/>
      <c r="S144" s="130"/>
      <c r="T144" s="131"/>
      <c r="U144" s="126" t="e">
        <f t="shared" si="102"/>
        <v>#DIV/0!</v>
      </c>
    </row>
    <row r="145" spans="1:21" s="132" customFormat="1" ht="75" x14ac:dyDescent="0.25">
      <c r="A145" s="127" t="s">
        <v>324</v>
      </c>
      <c r="B145" s="128" t="s">
        <v>459</v>
      </c>
      <c r="C145" s="128" t="s">
        <v>127</v>
      </c>
      <c r="D145" s="128" t="s">
        <v>325</v>
      </c>
      <c r="E145" s="129">
        <f t="shared" si="97"/>
        <v>0</v>
      </c>
      <c r="F145" s="129">
        <f t="shared" si="97"/>
        <v>0</v>
      </c>
      <c r="G145" s="126" t="e">
        <f t="shared" si="98"/>
        <v>#DIV/0!</v>
      </c>
      <c r="H145" s="130"/>
      <c r="I145" s="131"/>
      <c r="J145" s="126" t="e">
        <f t="shared" si="99"/>
        <v>#DIV/0!</v>
      </c>
      <c r="K145" s="130"/>
      <c r="L145" s="130"/>
      <c r="M145" s="131"/>
      <c r="N145" s="126" t="e">
        <f t="shared" si="100"/>
        <v>#DIV/0!</v>
      </c>
      <c r="O145" s="130"/>
      <c r="P145" s="131"/>
      <c r="Q145" s="126" t="e">
        <f t="shared" si="101"/>
        <v>#DIV/0!</v>
      </c>
      <c r="R145" s="130"/>
      <c r="S145" s="130"/>
      <c r="T145" s="131"/>
      <c r="U145" s="126" t="e">
        <f t="shared" si="102"/>
        <v>#DIV/0!</v>
      </c>
    </row>
    <row r="146" spans="1:21" s="132" customFormat="1" ht="75" x14ac:dyDescent="0.25">
      <c r="A146" s="127" t="s">
        <v>324</v>
      </c>
      <c r="B146" s="128" t="s">
        <v>460</v>
      </c>
      <c r="C146" s="128" t="s">
        <v>127</v>
      </c>
      <c r="D146" s="128" t="s">
        <v>327</v>
      </c>
      <c r="E146" s="129">
        <f t="shared" si="97"/>
        <v>0</v>
      </c>
      <c r="F146" s="129">
        <f t="shared" si="97"/>
        <v>0</v>
      </c>
      <c r="G146" s="126" t="e">
        <f t="shared" si="98"/>
        <v>#DIV/0!</v>
      </c>
      <c r="H146" s="130"/>
      <c r="I146" s="131"/>
      <c r="J146" s="126" t="e">
        <f t="shared" si="99"/>
        <v>#DIV/0!</v>
      </c>
      <c r="K146" s="130"/>
      <c r="L146" s="130"/>
      <c r="M146" s="131"/>
      <c r="N146" s="126" t="e">
        <f t="shared" si="100"/>
        <v>#DIV/0!</v>
      </c>
      <c r="O146" s="130"/>
      <c r="P146" s="131"/>
      <c r="Q146" s="126" t="e">
        <f t="shared" si="101"/>
        <v>#DIV/0!</v>
      </c>
      <c r="R146" s="130"/>
      <c r="S146" s="130"/>
      <c r="T146" s="131"/>
      <c r="U146" s="126" t="e">
        <f t="shared" si="102"/>
        <v>#DIV/0!</v>
      </c>
    </row>
    <row r="147" spans="1:21" s="49" customFormat="1" ht="28.5" x14ac:dyDescent="0.2">
      <c r="A147" s="47" t="s">
        <v>348</v>
      </c>
      <c r="B147" s="48">
        <v>2630</v>
      </c>
      <c r="C147" s="48" t="s">
        <v>128</v>
      </c>
      <c r="D147" s="48" t="s">
        <v>244</v>
      </c>
      <c r="E147" s="46">
        <f>E148+E149+E161+E162+E163+E172+E173</f>
        <v>8669498.2599999998</v>
      </c>
      <c r="F147" s="46">
        <f>F148+F149+F161+F162+F163+F172+F173</f>
        <v>8668654.2599999998</v>
      </c>
      <c r="G147" s="126">
        <f t="shared" si="98"/>
        <v>-9.7352808050454875E-5</v>
      </c>
      <c r="H147" s="46">
        <f>H148+H149+H159+H160+H161+H162+H163+H172+H173</f>
        <v>36220.69</v>
      </c>
      <c r="I147" s="125">
        <f>I148+I149+I161+I162+I163+I172+I173</f>
        <v>36220.69</v>
      </c>
      <c r="J147" s="126">
        <f t="shared" si="99"/>
        <v>0</v>
      </c>
      <c r="K147" s="46">
        <f>K148+K149+K161+K162+K163+K172+K173</f>
        <v>0</v>
      </c>
      <c r="L147" s="46">
        <f>L148+L149+L161+L162+L163+L172+L173</f>
        <v>0</v>
      </c>
      <c r="M147" s="125">
        <f>M148+M149+M161+M162+M163+M172+M173</f>
        <v>0</v>
      </c>
      <c r="N147" s="126" t="e">
        <f t="shared" si="100"/>
        <v>#DIV/0!</v>
      </c>
      <c r="O147" s="46">
        <f>O148+O149+O161+O162+O163+O172+O173</f>
        <v>0</v>
      </c>
      <c r="P147" s="125">
        <f>P148+P149+P161+P162+P163+P172+P173</f>
        <v>0</v>
      </c>
      <c r="Q147" s="126" t="e">
        <f t="shared" si="101"/>
        <v>#DIV/0!</v>
      </c>
      <c r="R147" s="46">
        <f>R148+R149+R161+R162+R163+R172+R173</f>
        <v>0</v>
      </c>
      <c r="S147" s="46">
        <f>S148+S149+S161+S162+S163+S172+S173</f>
        <v>8633277.5700000003</v>
      </c>
      <c r="T147" s="125">
        <f>T148+T149+T161+T162+T163+T172+T173</f>
        <v>8632433.5700000003</v>
      </c>
      <c r="U147" s="126">
        <f t="shared" si="102"/>
        <v>-9.7761249207684031E-5</v>
      </c>
    </row>
    <row r="148" spans="1:21" s="132" customFormat="1" ht="30" x14ac:dyDescent="0.25">
      <c r="A148" s="127" t="s">
        <v>349</v>
      </c>
      <c r="B148" s="128">
        <v>2631</v>
      </c>
      <c r="C148" s="128" t="s">
        <v>128</v>
      </c>
      <c r="D148" s="128" t="s">
        <v>350</v>
      </c>
      <c r="E148" s="157"/>
      <c r="F148" s="157"/>
      <c r="G148" s="126" t="e">
        <f t="shared" si="98"/>
        <v>#DIV/0!</v>
      </c>
      <c r="H148" s="130"/>
      <c r="I148" s="131"/>
      <c r="J148" s="126" t="e">
        <f t="shared" si="99"/>
        <v>#DIV/0!</v>
      </c>
      <c r="K148" s="130"/>
      <c r="L148" s="130"/>
      <c r="M148" s="131"/>
      <c r="N148" s="126" t="e">
        <f t="shared" si="100"/>
        <v>#DIV/0!</v>
      </c>
      <c r="O148" s="130"/>
      <c r="P148" s="131"/>
      <c r="Q148" s="126" t="e">
        <f t="shared" si="101"/>
        <v>#DIV/0!</v>
      </c>
      <c r="R148" s="130"/>
      <c r="S148" s="130"/>
      <c r="T148" s="131"/>
      <c r="U148" s="126" t="e">
        <f t="shared" si="102"/>
        <v>#DIV/0!</v>
      </c>
    </row>
    <row r="149" spans="1:21" s="132" customFormat="1" x14ac:dyDescent="0.25">
      <c r="A149" s="127" t="s">
        <v>351</v>
      </c>
      <c r="B149" s="128">
        <v>2632</v>
      </c>
      <c r="C149" s="128" t="s">
        <v>128</v>
      </c>
      <c r="D149" s="128" t="s">
        <v>352</v>
      </c>
      <c r="E149" s="129">
        <f t="shared" ref="E149:F162" si="103">H149+L149+O149+S149</f>
        <v>7983685.3800000008</v>
      </c>
      <c r="F149" s="129">
        <f t="shared" si="103"/>
        <v>7982841.3800000008</v>
      </c>
      <c r="G149" s="126">
        <f t="shared" si="98"/>
        <v>-1.0571558870720033E-4</v>
      </c>
      <c r="H149" s="157">
        <f t="shared" ref="H149:T149" si="104">SUM(H150:H158)</f>
        <v>36220.69</v>
      </c>
      <c r="I149" s="158">
        <f t="shared" si="104"/>
        <v>36220.69</v>
      </c>
      <c r="J149" s="126">
        <f t="shared" si="99"/>
        <v>0</v>
      </c>
      <c r="K149" s="157">
        <f t="shared" si="104"/>
        <v>0</v>
      </c>
      <c r="L149" s="157">
        <f t="shared" si="104"/>
        <v>0</v>
      </c>
      <c r="M149" s="158">
        <f t="shared" si="104"/>
        <v>0</v>
      </c>
      <c r="N149" s="126" t="e">
        <f t="shared" si="100"/>
        <v>#DIV/0!</v>
      </c>
      <c r="O149" s="157">
        <f t="shared" si="104"/>
        <v>0</v>
      </c>
      <c r="P149" s="158">
        <f t="shared" si="104"/>
        <v>0</v>
      </c>
      <c r="Q149" s="126" t="e">
        <f t="shared" si="101"/>
        <v>#DIV/0!</v>
      </c>
      <c r="R149" s="157">
        <f t="shared" si="104"/>
        <v>0</v>
      </c>
      <c r="S149" s="157">
        <f t="shared" si="104"/>
        <v>7947464.6900000004</v>
      </c>
      <c r="T149" s="158">
        <f t="shared" si="104"/>
        <v>7946620.6900000004</v>
      </c>
      <c r="U149" s="126">
        <f t="shared" si="102"/>
        <v>-1.0619738909467547E-4</v>
      </c>
    </row>
    <row r="150" spans="1:21" s="132" customFormat="1" x14ac:dyDescent="0.25">
      <c r="A150" s="127" t="s">
        <v>353</v>
      </c>
      <c r="B150" s="128">
        <v>2633</v>
      </c>
      <c r="C150" s="128" t="s">
        <v>128</v>
      </c>
      <c r="D150" s="128" t="s">
        <v>354</v>
      </c>
      <c r="E150" s="129">
        <f t="shared" si="103"/>
        <v>657161.56000000006</v>
      </c>
      <c r="F150" s="129">
        <f t="shared" si="103"/>
        <v>657161.56000000006</v>
      </c>
      <c r="G150" s="126">
        <f t="shared" si="98"/>
        <v>0</v>
      </c>
      <c r="H150" s="130"/>
      <c r="I150" s="131"/>
      <c r="J150" s="126" t="e">
        <f t="shared" si="99"/>
        <v>#DIV/0!</v>
      </c>
      <c r="K150" s="130"/>
      <c r="L150" s="130"/>
      <c r="M150" s="131"/>
      <c r="N150" s="126" t="e">
        <f t="shared" si="100"/>
        <v>#DIV/0!</v>
      </c>
      <c r="O150" s="130"/>
      <c r="P150" s="131"/>
      <c r="Q150" s="126" t="e">
        <f t="shared" si="101"/>
        <v>#DIV/0!</v>
      </c>
      <c r="R150" s="130"/>
      <c r="S150" s="130">
        <v>657161.56000000006</v>
      </c>
      <c r="T150" s="131">
        <v>657161.56000000006</v>
      </c>
      <c r="U150" s="126">
        <f t="shared" si="102"/>
        <v>0</v>
      </c>
    </row>
    <row r="151" spans="1:21" s="132" customFormat="1" x14ac:dyDescent="0.25">
      <c r="A151" s="127" t="s">
        <v>355</v>
      </c>
      <c r="B151" s="128">
        <v>2634</v>
      </c>
      <c r="C151" s="128" t="s">
        <v>128</v>
      </c>
      <c r="D151" s="128" t="s">
        <v>330</v>
      </c>
      <c r="E151" s="129">
        <f t="shared" si="103"/>
        <v>0</v>
      </c>
      <c r="F151" s="129">
        <f t="shared" si="103"/>
        <v>0</v>
      </c>
      <c r="G151" s="126" t="e">
        <f t="shared" si="98"/>
        <v>#DIV/0!</v>
      </c>
      <c r="H151" s="130"/>
      <c r="I151" s="131"/>
      <c r="J151" s="126" t="e">
        <f t="shared" si="99"/>
        <v>#DIV/0!</v>
      </c>
      <c r="K151" s="130"/>
      <c r="L151" s="130"/>
      <c r="M151" s="131"/>
      <c r="N151" s="126" t="e">
        <f t="shared" si="100"/>
        <v>#DIV/0!</v>
      </c>
      <c r="O151" s="130"/>
      <c r="P151" s="131"/>
      <c r="Q151" s="126" t="e">
        <f t="shared" si="101"/>
        <v>#DIV/0!</v>
      </c>
      <c r="R151" s="130"/>
      <c r="S151" s="159"/>
      <c r="T151" s="131"/>
      <c r="U151" s="126" t="e">
        <f t="shared" si="102"/>
        <v>#DIV/0!</v>
      </c>
    </row>
    <row r="152" spans="1:21" s="132" customFormat="1" x14ac:dyDescent="0.25">
      <c r="A152" s="127" t="s">
        <v>356</v>
      </c>
      <c r="B152" s="128">
        <v>2635</v>
      </c>
      <c r="C152" s="128" t="s">
        <v>128</v>
      </c>
      <c r="D152" s="128" t="s">
        <v>357</v>
      </c>
      <c r="E152" s="129">
        <f t="shared" si="103"/>
        <v>98222.950000000012</v>
      </c>
      <c r="F152" s="129">
        <f t="shared" si="103"/>
        <v>98222.950000000012</v>
      </c>
      <c r="G152" s="126">
        <f t="shared" si="98"/>
        <v>0</v>
      </c>
      <c r="H152" s="130">
        <v>36220.69</v>
      </c>
      <c r="I152" s="131">
        <v>36220.69</v>
      </c>
      <c r="J152" s="126">
        <f t="shared" si="99"/>
        <v>0</v>
      </c>
      <c r="K152" s="130"/>
      <c r="L152" s="130"/>
      <c r="M152" s="131"/>
      <c r="N152" s="126" t="e">
        <f t="shared" si="100"/>
        <v>#DIV/0!</v>
      </c>
      <c r="O152" s="130"/>
      <c r="P152" s="131"/>
      <c r="Q152" s="126" t="e">
        <f t="shared" si="101"/>
        <v>#DIV/0!</v>
      </c>
      <c r="R152" s="130"/>
      <c r="S152" s="159">
        <v>62002.26</v>
      </c>
      <c r="T152" s="131">
        <v>62002.26</v>
      </c>
      <c r="U152" s="126">
        <f t="shared" si="102"/>
        <v>0</v>
      </c>
    </row>
    <row r="153" spans="1:21" s="132" customFormat="1" ht="60" x14ac:dyDescent="0.25">
      <c r="A153" s="127" t="s">
        <v>358</v>
      </c>
      <c r="B153" s="128">
        <v>2636</v>
      </c>
      <c r="C153" s="128" t="s">
        <v>128</v>
      </c>
      <c r="D153" s="128" t="s">
        <v>332</v>
      </c>
      <c r="E153" s="129">
        <f t="shared" si="103"/>
        <v>0</v>
      </c>
      <c r="F153" s="129">
        <f t="shared" si="103"/>
        <v>0</v>
      </c>
      <c r="G153" s="126" t="e">
        <f t="shared" si="98"/>
        <v>#DIV/0!</v>
      </c>
      <c r="H153" s="130"/>
      <c r="I153" s="131"/>
      <c r="J153" s="126" t="e">
        <f t="shared" si="99"/>
        <v>#DIV/0!</v>
      </c>
      <c r="K153" s="130"/>
      <c r="L153" s="130"/>
      <c r="M153" s="131"/>
      <c r="N153" s="126" t="e">
        <f t="shared" si="100"/>
        <v>#DIV/0!</v>
      </c>
      <c r="O153" s="130"/>
      <c r="P153" s="131"/>
      <c r="Q153" s="126" t="e">
        <f t="shared" si="101"/>
        <v>#DIV/0!</v>
      </c>
      <c r="R153" s="130"/>
      <c r="S153" s="159"/>
      <c r="T153" s="131"/>
      <c r="U153" s="126" t="e">
        <f t="shared" si="102"/>
        <v>#DIV/0!</v>
      </c>
    </row>
    <row r="154" spans="1:21" s="132" customFormat="1" ht="30" x14ac:dyDescent="0.25">
      <c r="A154" s="127" t="s">
        <v>359</v>
      </c>
      <c r="B154" s="128">
        <v>2637</v>
      </c>
      <c r="C154" s="128" t="s">
        <v>128</v>
      </c>
      <c r="D154" s="128" t="s">
        <v>334</v>
      </c>
      <c r="E154" s="129">
        <f t="shared" si="103"/>
        <v>2640494.21</v>
      </c>
      <c r="F154" s="129">
        <f t="shared" si="103"/>
        <v>2640494.21</v>
      </c>
      <c r="G154" s="126">
        <f t="shared" si="98"/>
        <v>0</v>
      </c>
      <c r="H154" s="130"/>
      <c r="I154" s="131"/>
      <c r="J154" s="126" t="e">
        <f t="shared" si="99"/>
        <v>#DIV/0!</v>
      </c>
      <c r="K154" s="130"/>
      <c r="L154" s="130"/>
      <c r="M154" s="131"/>
      <c r="N154" s="126" t="e">
        <f t="shared" si="100"/>
        <v>#DIV/0!</v>
      </c>
      <c r="O154" s="130"/>
      <c r="P154" s="131"/>
      <c r="Q154" s="126" t="e">
        <f t="shared" si="101"/>
        <v>#DIV/0!</v>
      </c>
      <c r="R154" s="130"/>
      <c r="S154" s="159">
        <v>2640494.21</v>
      </c>
      <c r="T154" s="131">
        <v>2640494.21</v>
      </c>
      <c r="U154" s="126">
        <f t="shared" si="102"/>
        <v>0</v>
      </c>
    </row>
    <row r="155" spans="1:21" s="132" customFormat="1" x14ac:dyDescent="0.25">
      <c r="A155" s="127" t="s">
        <v>360</v>
      </c>
      <c r="B155" s="128">
        <v>2638</v>
      </c>
      <c r="C155" s="128" t="s">
        <v>128</v>
      </c>
      <c r="D155" s="128" t="s">
        <v>322</v>
      </c>
      <c r="E155" s="129">
        <f t="shared" si="103"/>
        <v>4587806.66</v>
      </c>
      <c r="F155" s="129">
        <f t="shared" si="103"/>
        <v>4586962.66</v>
      </c>
      <c r="G155" s="126">
        <f t="shared" si="98"/>
        <v>-1.8396590409064384E-4</v>
      </c>
      <c r="H155" s="130"/>
      <c r="I155" s="131"/>
      <c r="J155" s="126" t="e">
        <f t="shared" si="99"/>
        <v>#DIV/0!</v>
      </c>
      <c r="K155" s="130"/>
      <c r="L155" s="130"/>
      <c r="M155" s="131"/>
      <c r="N155" s="126" t="e">
        <f t="shared" si="100"/>
        <v>#DIV/0!</v>
      </c>
      <c r="O155" s="130"/>
      <c r="P155" s="131"/>
      <c r="Q155" s="126" t="e">
        <f t="shared" si="101"/>
        <v>#DIV/0!</v>
      </c>
      <c r="R155" s="130"/>
      <c r="S155" s="159">
        <v>4587806.66</v>
      </c>
      <c r="T155" s="131">
        <v>4586962.66</v>
      </c>
      <c r="U155" s="126">
        <f t="shared" si="102"/>
        <v>-1.8396590409064384E-4</v>
      </c>
    </row>
    <row r="156" spans="1:21" s="132" customFormat="1" x14ac:dyDescent="0.25">
      <c r="A156" s="127" t="s">
        <v>361</v>
      </c>
      <c r="B156" s="128">
        <v>2639</v>
      </c>
      <c r="C156" s="128" t="s">
        <v>128</v>
      </c>
      <c r="D156" s="128" t="s">
        <v>362</v>
      </c>
      <c r="E156" s="129">
        <f t="shared" si="103"/>
        <v>0</v>
      </c>
      <c r="F156" s="129">
        <f t="shared" si="103"/>
        <v>0</v>
      </c>
      <c r="G156" s="126" t="e">
        <f t="shared" si="98"/>
        <v>#DIV/0!</v>
      </c>
      <c r="H156" s="130"/>
      <c r="I156" s="131"/>
      <c r="J156" s="126" t="e">
        <f t="shared" si="99"/>
        <v>#DIV/0!</v>
      </c>
      <c r="K156" s="130"/>
      <c r="L156" s="130"/>
      <c r="M156" s="131"/>
      <c r="N156" s="126" t="e">
        <f t="shared" si="100"/>
        <v>#DIV/0!</v>
      </c>
      <c r="O156" s="130"/>
      <c r="P156" s="131"/>
      <c r="Q156" s="126" t="e">
        <f t="shared" si="101"/>
        <v>#DIV/0!</v>
      </c>
      <c r="R156" s="130"/>
      <c r="S156" s="159"/>
      <c r="T156" s="131"/>
      <c r="U156" s="126" t="e">
        <f t="shared" si="102"/>
        <v>#DIV/0!</v>
      </c>
    </row>
    <row r="157" spans="1:21" s="132" customFormat="1" ht="30" x14ac:dyDescent="0.25">
      <c r="A157" s="127" t="s">
        <v>363</v>
      </c>
      <c r="B157" s="128">
        <v>2640</v>
      </c>
      <c r="C157" s="128" t="s">
        <v>128</v>
      </c>
      <c r="D157" s="128" t="s">
        <v>337</v>
      </c>
      <c r="E157" s="129">
        <f t="shared" si="103"/>
        <v>0</v>
      </c>
      <c r="F157" s="129">
        <f t="shared" si="103"/>
        <v>0</v>
      </c>
      <c r="G157" s="126" t="e">
        <f t="shared" si="98"/>
        <v>#DIV/0!</v>
      </c>
      <c r="H157" s="130"/>
      <c r="I157" s="131"/>
      <c r="J157" s="126" t="e">
        <f t="shared" si="99"/>
        <v>#DIV/0!</v>
      </c>
      <c r="K157" s="130"/>
      <c r="L157" s="130"/>
      <c r="M157" s="131"/>
      <c r="N157" s="126" t="e">
        <f t="shared" si="100"/>
        <v>#DIV/0!</v>
      </c>
      <c r="O157" s="130"/>
      <c r="P157" s="131"/>
      <c r="Q157" s="126" t="e">
        <f t="shared" si="101"/>
        <v>#DIV/0!</v>
      </c>
      <c r="R157" s="130"/>
      <c r="S157" s="130"/>
      <c r="T157" s="131"/>
      <c r="U157" s="126" t="e">
        <f t="shared" si="102"/>
        <v>#DIV/0!</v>
      </c>
    </row>
    <row r="158" spans="1:21" s="132" customFormat="1" ht="45" x14ac:dyDescent="0.25">
      <c r="A158" s="127" t="s">
        <v>364</v>
      </c>
      <c r="B158" s="128">
        <v>2641</v>
      </c>
      <c r="C158" s="128" t="s">
        <v>128</v>
      </c>
      <c r="D158" s="128" t="s">
        <v>365</v>
      </c>
      <c r="E158" s="129">
        <f t="shared" si="103"/>
        <v>0</v>
      </c>
      <c r="F158" s="129">
        <f t="shared" si="103"/>
        <v>0</v>
      </c>
      <c r="G158" s="126" t="e">
        <f t="shared" si="98"/>
        <v>#DIV/0!</v>
      </c>
      <c r="H158" s="130"/>
      <c r="I158" s="131"/>
      <c r="J158" s="126" t="e">
        <f t="shared" si="99"/>
        <v>#DIV/0!</v>
      </c>
      <c r="K158" s="130"/>
      <c r="L158" s="130"/>
      <c r="M158" s="131"/>
      <c r="N158" s="126" t="e">
        <f t="shared" si="100"/>
        <v>#DIV/0!</v>
      </c>
      <c r="O158" s="130"/>
      <c r="P158" s="131"/>
      <c r="Q158" s="126" t="e">
        <f t="shared" si="101"/>
        <v>#DIV/0!</v>
      </c>
      <c r="R158" s="130"/>
      <c r="S158" s="130"/>
      <c r="T158" s="131"/>
      <c r="U158" s="126" t="e">
        <f t="shared" si="102"/>
        <v>#DIV/0!</v>
      </c>
    </row>
    <row r="159" spans="1:21" s="132" customFormat="1" ht="30" x14ac:dyDescent="0.25">
      <c r="A159" s="127" t="s">
        <v>461</v>
      </c>
      <c r="B159" s="128">
        <v>2642</v>
      </c>
      <c r="C159" s="128" t="s">
        <v>128</v>
      </c>
      <c r="D159" s="128">
        <v>234</v>
      </c>
      <c r="E159" s="129">
        <f t="shared" si="103"/>
        <v>0</v>
      </c>
      <c r="F159" s="129">
        <f t="shared" si="103"/>
        <v>0</v>
      </c>
      <c r="G159" s="126" t="e">
        <f t="shared" si="98"/>
        <v>#DIV/0!</v>
      </c>
      <c r="H159" s="130"/>
      <c r="I159" s="131"/>
      <c r="J159" s="126" t="e">
        <f t="shared" si="99"/>
        <v>#DIV/0!</v>
      </c>
      <c r="K159" s="130"/>
      <c r="L159" s="130"/>
      <c r="M159" s="131"/>
      <c r="N159" s="126" t="e">
        <f t="shared" si="100"/>
        <v>#DIV/0!</v>
      </c>
      <c r="O159" s="130"/>
      <c r="P159" s="131"/>
      <c r="Q159" s="126" t="e">
        <f t="shared" si="101"/>
        <v>#DIV/0!</v>
      </c>
      <c r="R159" s="130"/>
      <c r="S159" s="159"/>
      <c r="T159" s="131"/>
      <c r="U159" s="126" t="e">
        <f t="shared" si="102"/>
        <v>#DIV/0!</v>
      </c>
    </row>
    <row r="160" spans="1:21" s="132" customFormat="1" ht="30" x14ac:dyDescent="0.25">
      <c r="A160" s="127" t="s">
        <v>366</v>
      </c>
      <c r="B160" s="128">
        <v>2643</v>
      </c>
      <c r="C160" s="128" t="s">
        <v>128</v>
      </c>
      <c r="D160" s="128" t="s">
        <v>367</v>
      </c>
      <c r="E160" s="129">
        <f t="shared" si="103"/>
        <v>0</v>
      </c>
      <c r="F160" s="129">
        <f t="shared" si="103"/>
        <v>0</v>
      </c>
      <c r="G160" s="126" t="e">
        <f t="shared" si="98"/>
        <v>#DIV/0!</v>
      </c>
      <c r="H160" s="130"/>
      <c r="I160" s="131"/>
      <c r="J160" s="126" t="e">
        <f t="shared" si="99"/>
        <v>#DIV/0!</v>
      </c>
      <c r="K160" s="130"/>
      <c r="L160" s="130"/>
      <c r="M160" s="131"/>
      <c r="N160" s="126" t="e">
        <f t="shared" si="100"/>
        <v>#DIV/0!</v>
      </c>
      <c r="O160" s="130"/>
      <c r="P160" s="131"/>
      <c r="Q160" s="126" t="e">
        <f t="shared" si="101"/>
        <v>#DIV/0!</v>
      </c>
      <c r="R160" s="130"/>
      <c r="S160" s="130"/>
      <c r="T160" s="131"/>
      <c r="U160" s="126" t="e">
        <f t="shared" si="102"/>
        <v>#DIV/0!</v>
      </c>
    </row>
    <row r="161" spans="1:21" s="132" customFormat="1" ht="30" x14ac:dyDescent="0.25">
      <c r="A161" s="127" t="s">
        <v>368</v>
      </c>
      <c r="B161" s="128">
        <v>2644</v>
      </c>
      <c r="C161" s="128" t="s">
        <v>128</v>
      </c>
      <c r="D161" s="128" t="s">
        <v>343</v>
      </c>
      <c r="E161" s="129">
        <f t="shared" si="103"/>
        <v>165202.97</v>
      </c>
      <c r="F161" s="129">
        <f t="shared" si="103"/>
        <v>165202.97</v>
      </c>
      <c r="G161" s="126">
        <f t="shared" si="98"/>
        <v>0</v>
      </c>
      <c r="H161" s="130"/>
      <c r="I161" s="131"/>
      <c r="J161" s="126" t="e">
        <f t="shared" si="99"/>
        <v>#DIV/0!</v>
      </c>
      <c r="K161" s="130"/>
      <c r="L161" s="130"/>
      <c r="M161" s="131"/>
      <c r="N161" s="126" t="e">
        <f t="shared" si="100"/>
        <v>#DIV/0!</v>
      </c>
      <c r="O161" s="130"/>
      <c r="P161" s="131"/>
      <c r="Q161" s="126" t="e">
        <f t="shared" si="101"/>
        <v>#DIV/0!</v>
      </c>
      <c r="R161" s="130"/>
      <c r="S161" s="130">
        <v>165202.97</v>
      </c>
      <c r="T161" s="131">
        <v>165202.97</v>
      </c>
      <c r="U161" s="126">
        <f t="shared" si="102"/>
        <v>0</v>
      </c>
    </row>
    <row r="162" spans="1:21" s="132" customFormat="1" ht="30" x14ac:dyDescent="0.25">
      <c r="A162" s="127" t="s">
        <v>369</v>
      </c>
      <c r="B162" s="128">
        <v>2645</v>
      </c>
      <c r="C162" s="128" t="s">
        <v>128</v>
      </c>
      <c r="D162" s="128" t="s">
        <v>112</v>
      </c>
      <c r="E162" s="129">
        <f t="shared" si="103"/>
        <v>0</v>
      </c>
      <c r="F162" s="129">
        <f t="shared" si="103"/>
        <v>0</v>
      </c>
      <c r="G162" s="126" t="e">
        <f t="shared" si="98"/>
        <v>#DIV/0!</v>
      </c>
      <c r="H162" s="130"/>
      <c r="I162" s="131"/>
      <c r="J162" s="126" t="e">
        <f t="shared" si="99"/>
        <v>#DIV/0!</v>
      </c>
      <c r="K162" s="130"/>
      <c r="L162" s="130"/>
      <c r="M162" s="131"/>
      <c r="N162" s="126" t="e">
        <f t="shared" si="100"/>
        <v>#DIV/0!</v>
      </c>
      <c r="O162" s="130"/>
      <c r="P162" s="131"/>
      <c r="Q162" s="126" t="e">
        <f t="shared" si="101"/>
        <v>#DIV/0!</v>
      </c>
      <c r="R162" s="130"/>
      <c r="S162" s="130"/>
      <c r="T162" s="131"/>
      <c r="U162" s="126" t="e">
        <f t="shared" si="102"/>
        <v>#DIV/0!</v>
      </c>
    </row>
    <row r="163" spans="1:21" s="132" customFormat="1" ht="30" x14ac:dyDescent="0.25">
      <c r="A163" s="127" t="s">
        <v>370</v>
      </c>
      <c r="B163" s="128">
        <v>2646</v>
      </c>
      <c r="C163" s="128" t="s">
        <v>128</v>
      </c>
      <c r="D163" s="128" t="s">
        <v>114</v>
      </c>
      <c r="E163" s="157">
        <f t="shared" ref="E163:F163" si="105">SUM(E164:E171)</f>
        <v>520609.91</v>
      </c>
      <c r="F163" s="157">
        <f t="shared" si="105"/>
        <v>520609.91</v>
      </c>
      <c r="G163" s="126">
        <f t="shared" si="98"/>
        <v>0</v>
      </c>
      <c r="H163" s="157">
        <f t="shared" ref="H163:T163" si="106">SUM(H164:H171)</f>
        <v>0</v>
      </c>
      <c r="I163" s="158">
        <f t="shared" si="106"/>
        <v>0</v>
      </c>
      <c r="J163" s="126" t="e">
        <f t="shared" si="99"/>
        <v>#DIV/0!</v>
      </c>
      <c r="K163" s="157">
        <f t="shared" si="106"/>
        <v>0</v>
      </c>
      <c r="L163" s="157">
        <f t="shared" si="106"/>
        <v>0</v>
      </c>
      <c r="M163" s="158">
        <f t="shared" si="106"/>
        <v>0</v>
      </c>
      <c r="N163" s="126" t="e">
        <f t="shared" si="100"/>
        <v>#DIV/0!</v>
      </c>
      <c r="O163" s="157">
        <f t="shared" si="106"/>
        <v>0</v>
      </c>
      <c r="P163" s="158">
        <f t="shared" si="106"/>
        <v>0</v>
      </c>
      <c r="Q163" s="126" t="e">
        <f t="shared" si="101"/>
        <v>#DIV/0!</v>
      </c>
      <c r="R163" s="157">
        <f t="shared" si="106"/>
        <v>0</v>
      </c>
      <c r="S163" s="157">
        <f t="shared" si="106"/>
        <v>520609.91</v>
      </c>
      <c r="T163" s="158">
        <f t="shared" si="106"/>
        <v>520609.91</v>
      </c>
      <c r="U163" s="126">
        <f t="shared" si="102"/>
        <v>0</v>
      </c>
    </row>
    <row r="164" spans="1:21" s="132" customFormat="1" ht="45" x14ac:dyDescent="0.25">
      <c r="A164" s="127" t="s">
        <v>371</v>
      </c>
      <c r="B164" s="128">
        <v>26461</v>
      </c>
      <c r="C164" s="128" t="s">
        <v>128</v>
      </c>
      <c r="D164" s="128" t="s">
        <v>372</v>
      </c>
      <c r="E164" s="129">
        <f t="shared" ref="E164:F173" si="107">H164+L164+O164+S164</f>
        <v>0</v>
      </c>
      <c r="F164" s="129">
        <f t="shared" si="107"/>
        <v>0</v>
      </c>
      <c r="G164" s="126" t="e">
        <f t="shared" si="98"/>
        <v>#DIV/0!</v>
      </c>
      <c r="H164" s="130"/>
      <c r="I164" s="131"/>
      <c r="J164" s="126" t="e">
        <f t="shared" si="99"/>
        <v>#DIV/0!</v>
      </c>
      <c r="K164" s="130"/>
      <c r="L164" s="130"/>
      <c r="M164" s="131"/>
      <c r="N164" s="126" t="e">
        <f t="shared" si="100"/>
        <v>#DIV/0!</v>
      </c>
      <c r="O164" s="130"/>
      <c r="P164" s="131"/>
      <c r="Q164" s="126" t="e">
        <f t="shared" si="101"/>
        <v>#DIV/0!</v>
      </c>
      <c r="R164" s="130"/>
      <c r="S164" s="159"/>
      <c r="T164" s="131"/>
      <c r="U164" s="126" t="e">
        <f t="shared" si="102"/>
        <v>#DIV/0!</v>
      </c>
    </row>
    <row r="165" spans="1:21" s="132" customFormat="1" ht="30" x14ac:dyDescent="0.25">
      <c r="A165" s="127" t="s">
        <v>373</v>
      </c>
      <c r="B165" s="128">
        <v>26462</v>
      </c>
      <c r="C165" s="128" t="s">
        <v>128</v>
      </c>
      <c r="D165" s="128" t="s">
        <v>374</v>
      </c>
      <c r="E165" s="129">
        <f t="shared" si="107"/>
        <v>0</v>
      </c>
      <c r="F165" s="129">
        <f t="shared" si="107"/>
        <v>0</v>
      </c>
      <c r="G165" s="126" t="e">
        <f t="shared" si="98"/>
        <v>#DIV/0!</v>
      </c>
      <c r="H165" s="159"/>
      <c r="I165" s="131"/>
      <c r="J165" s="126" t="e">
        <f t="shared" si="99"/>
        <v>#DIV/0!</v>
      </c>
      <c r="K165" s="130"/>
      <c r="L165" s="130"/>
      <c r="M165" s="131"/>
      <c r="N165" s="126" t="e">
        <f t="shared" si="100"/>
        <v>#DIV/0!</v>
      </c>
      <c r="O165" s="130"/>
      <c r="P165" s="131"/>
      <c r="Q165" s="126" t="e">
        <f t="shared" si="101"/>
        <v>#DIV/0!</v>
      </c>
      <c r="R165" s="130"/>
      <c r="S165" s="159"/>
      <c r="T165" s="131"/>
      <c r="U165" s="126" t="e">
        <f t="shared" si="102"/>
        <v>#DIV/0!</v>
      </c>
    </row>
    <row r="166" spans="1:21" s="132" customFormat="1" ht="30" x14ac:dyDescent="0.25">
      <c r="A166" s="127" t="s">
        <v>375</v>
      </c>
      <c r="B166" s="128">
        <v>26463</v>
      </c>
      <c r="C166" s="128" t="s">
        <v>128</v>
      </c>
      <c r="D166" s="128" t="s">
        <v>376</v>
      </c>
      <c r="E166" s="129">
        <f t="shared" si="107"/>
        <v>310337.59999999998</v>
      </c>
      <c r="F166" s="129">
        <f t="shared" si="107"/>
        <v>310337.59999999998</v>
      </c>
      <c r="G166" s="126">
        <f t="shared" si="98"/>
        <v>0</v>
      </c>
      <c r="H166" s="159"/>
      <c r="I166" s="131"/>
      <c r="J166" s="126" t="e">
        <f t="shared" si="99"/>
        <v>#DIV/0!</v>
      </c>
      <c r="K166" s="130"/>
      <c r="L166" s="130"/>
      <c r="M166" s="131"/>
      <c r="N166" s="126" t="e">
        <f t="shared" si="100"/>
        <v>#DIV/0!</v>
      </c>
      <c r="O166" s="130"/>
      <c r="P166" s="131"/>
      <c r="Q166" s="126" t="e">
        <f t="shared" si="101"/>
        <v>#DIV/0!</v>
      </c>
      <c r="R166" s="130"/>
      <c r="S166" s="159">
        <v>310337.59999999998</v>
      </c>
      <c r="T166" s="131">
        <v>310337.59999999998</v>
      </c>
      <c r="U166" s="126">
        <f t="shared" si="102"/>
        <v>0</v>
      </c>
    </row>
    <row r="167" spans="1:21" s="132" customFormat="1" ht="30" x14ac:dyDescent="0.25">
      <c r="A167" s="127" t="s">
        <v>377</v>
      </c>
      <c r="B167" s="128">
        <v>26464</v>
      </c>
      <c r="C167" s="128" t="s">
        <v>128</v>
      </c>
      <c r="D167" s="128" t="s">
        <v>345</v>
      </c>
      <c r="E167" s="129">
        <f t="shared" si="107"/>
        <v>0</v>
      </c>
      <c r="F167" s="129">
        <f t="shared" si="107"/>
        <v>0</v>
      </c>
      <c r="G167" s="126" t="e">
        <f t="shared" si="98"/>
        <v>#DIV/0!</v>
      </c>
      <c r="H167" s="159"/>
      <c r="I167" s="131"/>
      <c r="J167" s="126" t="e">
        <f t="shared" si="99"/>
        <v>#DIV/0!</v>
      </c>
      <c r="K167" s="130"/>
      <c r="L167" s="130"/>
      <c r="M167" s="131"/>
      <c r="N167" s="126" t="e">
        <f t="shared" si="100"/>
        <v>#DIV/0!</v>
      </c>
      <c r="O167" s="130"/>
      <c r="P167" s="131"/>
      <c r="Q167" s="126" t="e">
        <f t="shared" si="101"/>
        <v>#DIV/0!</v>
      </c>
      <c r="R167" s="130"/>
      <c r="S167" s="159"/>
      <c r="T167" s="131"/>
      <c r="U167" s="126" t="e">
        <f t="shared" si="102"/>
        <v>#DIV/0!</v>
      </c>
    </row>
    <row r="168" spans="1:21" s="132" customFormat="1" ht="30" x14ac:dyDescent="0.25">
      <c r="A168" s="127" t="s">
        <v>378</v>
      </c>
      <c r="B168" s="128">
        <v>26465</v>
      </c>
      <c r="C168" s="128" t="s">
        <v>128</v>
      </c>
      <c r="D168" s="128" t="s">
        <v>379</v>
      </c>
      <c r="E168" s="129">
        <f t="shared" si="107"/>
        <v>0</v>
      </c>
      <c r="F168" s="129">
        <f t="shared" si="107"/>
        <v>0</v>
      </c>
      <c r="G168" s="126" t="e">
        <f t="shared" si="98"/>
        <v>#DIV/0!</v>
      </c>
      <c r="H168" s="159"/>
      <c r="I168" s="131"/>
      <c r="J168" s="126" t="e">
        <f t="shared" si="99"/>
        <v>#DIV/0!</v>
      </c>
      <c r="K168" s="130"/>
      <c r="L168" s="130"/>
      <c r="M168" s="131"/>
      <c r="N168" s="126" t="e">
        <f t="shared" si="100"/>
        <v>#DIV/0!</v>
      </c>
      <c r="O168" s="130"/>
      <c r="P168" s="131"/>
      <c r="Q168" s="126" t="e">
        <f t="shared" si="101"/>
        <v>#DIV/0!</v>
      </c>
      <c r="R168" s="130"/>
      <c r="S168" s="159"/>
      <c r="T168" s="131"/>
      <c r="U168" s="126" t="e">
        <f t="shared" si="102"/>
        <v>#DIV/0!</v>
      </c>
    </row>
    <row r="169" spans="1:21" s="132" customFormat="1" ht="30" x14ac:dyDescent="0.25">
      <c r="A169" s="127" t="s">
        <v>380</v>
      </c>
      <c r="B169" s="128">
        <v>26466</v>
      </c>
      <c r="C169" s="128" t="s">
        <v>128</v>
      </c>
      <c r="D169" s="128" t="s">
        <v>347</v>
      </c>
      <c r="E169" s="129">
        <f t="shared" si="107"/>
        <v>210272.31</v>
      </c>
      <c r="F169" s="129">
        <f t="shared" si="107"/>
        <v>210272.31</v>
      </c>
      <c r="G169" s="126">
        <f t="shared" si="98"/>
        <v>0</v>
      </c>
      <c r="H169" s="159"/>
      <c r="I169" s="131"/>
      <c r="J169" s="126" t="e">
        <f t="shared" si="99"/>
        <v>#DIV/0!</v>
      </c>
      <c r="K169" s="130"/>
      <c r="L169" s="130"/>
      <c r="M169" s="131"/>
      <c r="N169" s="126" t="e">
        <f t="shared" si="100"/>
        <v>#DIV/0!</v>
      </c>
      <c r="O169" s="130"/>
      <c r="P169" s="131"/>
      <c r="Q169" s="126" t="e">
        <f t="shared" si="101"/>
        <v>#DIV/0!</v>
      </c>
      <c r="R169" s="130"/>
      <c r="S169" s="159">
        <v>210272.31</v>
      </c>
      <c r="T169" s="131">
        <v>210272.31</v>
      </c>
      <c r="U169" s="126">
        <f t="shared" si="102"/>
        <v>0</v>
      </c>
    </row>
    <row r="170" spans="1:21" s="132" customFormat="1" ht="45" x14ac:dyDescent="0.25">
      <c r="A170" s="127" t="s">
        <v>381</v>
      </c>
      <c r="B170" s="128">
        <v>26467</v>
      </c>
      <c r="C170" s="128" t="s">
        <v>128</v>
      </c>
      <c r="D170" s="128" t="s">
        <v>382</v>
      </c>
      <c r="E170" s="129">
        <f t="shared" si="107"/>
        <v>0</v>
      </c>
      <c r="F170" s="129">
        <f t="shared" si="107"/>
        <v>0</v>
      </c>
      <c r="G170" s="126" t="e">
        <f t="shared" si="98"/>
        <v>#DIV/0!</v>
      </c>
      <c r="H170" s="159"/>
      <c r="I170" s="131"/>
      <c r="J170" s="126" t="e">
        <f t="shared" si="99"/>
        <v>#DIV/0!</v>
      </c>
      <c r="K170" s="130"/>
      <c r="L170" s="130"/>
      <c r="M170" s="131"/>
      <c r="N170" s="126" t="e">
        <f t="shared" si="100"/>
        <v>#DIV/0!</v>
      </c>
      <c r="O170" s="130"/>
      <c r="P170" s="131"/>
      <c r="Q170" s="126" t="e">
        <f t="shared" si="101"/>
        <v>#DIV/0!</v>
      </c>
      <c r="R170" s="130"/>
      <c r="S170" s="159"/>
      <c r="T170" s="131"/>
      <c r="U170" s="126" t="e">
        <f t="shared" si="102"/>
        <v>#DIV/0!</v>
      </c>
    </row>
    <row r="171" spans="1:21" s="132" customFormat="1" ht="45" x14ac:dyDescent="0.25">
      <c r="A171" s="127" t="s">
        <v>383</v>
      </c>
      <c r="B171" s="128">
        <v>26468</v>
      </c>
      <c r="C171" s="128" t="s">
        <v>128</v>
      </c>
      <c r="D171" s="128" t="s">
        <v>384</v>
      </c>
      <c r="E171" s="129">
        <f t="shared" si="107"/>
        <v>0</v>
      </c>
      <c r="F171" s="129">
        <f t="shared" si="107"/>
        <v>0</v>
      </c>
      <c r="G171" s="126" t="e">
        <f t="shared" si="98"/>
        <v>#DIV/0!</v>
      </c>
      <c r="H171" s="159"/>
      <c r="I171" s="131"/>
      <c r="J171" s="126" t="e">
        <f t="shared" si="99"/>
        <v>#DIV/0!</v>
      </c>
      <c r="K171" s="130"/>
      <c r="L171" s="130"/>
      <c r="M171" s="131"/>
      <c r="N171" s="126" t="e">
        <f t="shared" si="100"/>
        <v>#DIV/0!</v>
      </c>
      <c r="O171" s="130"/>
      <c r="P171" s="131"/>
      <c r="Q171" s="126" t="e">
        <f t="shared" si="101"/>
        <v>#DIV/0!</v>
      </c>
      <c r="R171" s="130"/>
      <c r="S171" s="159"/>
      <c r="T171" s="131"/>
      <c r="U171" s="126" t="e">
        <f t="shared" si="102"/>
        <v>#DIV/0!</v>
      </c>
    </row>
    <row r="172" spans="1:21" s="132" customFormat="1" ht="75" x14ac:dyDescent="0.25">
      <c r="A172" s="127" t="s">
        <v>324</v>
      </c>
      <c r="B172" s="128">
        <v>2647</v>
      </c>
      <c r="C172" s="128" t="s">
        <v>128</v>
      </c>
      <c r="D172" s="128" t="s">
        <v>325</v>
      </c>
      <c r="E172" s="129">
        <f t="shared" si="107"/>
        <v>0</v>
      </c>
      <c r="F172" s="129">
        <f t="shared" si="107"/>
        <v>0</v>
      </c>
      <c r="G172" s="126" t="e">
        <f t="shared" si="98"/>
        <v>#DIV/0!</v>
      </c>
      <c r="H172" s="130"/>
      <c r="I172" s="131"/>
      <c r="J172" s="126" t="e">
        <f t="shared" si="99"/>
        <v>#DIV/0!</v>
      </c>
      <c r="K172" s="130"/>
      <c r="L172" s="130"/>
      <c r="M172" s="131"/>
      <c r="N172" s="126" t="e">
        <f t="shared" si="100"/>
        <v>#DIV/0!</v>
      </c>
      <c r="O172" s="130"/>
      <c r="P172" s="131"/>
      <c r="Q172" s="126" t="e">
        <f t="shared" si="101"/>
        <v>#DIV/0!</v>
      </c>
      <c r="R172" s="130"/>
      <c r="S172" s="130"/>
      <c r="T172" s="131"/>
      <c r="U172" s="126" t="e">
        <f t="shared" si="102"/>
        <v>#DIV/0!</v>
      </c>
    </row>
    <row r="173" spans="1:21" s="132" customFormat="1" ht="75" x14ac:dyDescent="0.25">
      <c r="A173" s="127" t="s">
        <v>326</v>
      </c>
      <c r="B173" s="128">
        <v>2648</v>
      </c>
      <c r="C173" s="128" t="s">
        <v>128</v>
      </c>
      <c r="D173" s="128" t="s">
        <v>327</v>
      </c>
      <c r="E173" s="129">
        <f t="shared" si="107"/>
        <v>0</v>
      </c>
      <c r="F173" s="129">
        <f t="shared" si="107"/>
        <v>0</v>
      </c>
      <c r="G173" s="126" t="e">
        <f t="shared" si="98"/>
        <v>#DIV/0!</v>
      </c>
      <c r="H173" s="130"/>
      <c r="I173" s="131"/>
      <c r="J173" s="126" t="e">
        <f t="shared" si="99"/>
        <v>#DIV/0!</v>
      </c>
      <c r="K173" s="130"/>
      <c r="L173" s="130"/>
      <c r="M173" s="131"/>
      <c r="N173" s="126" t="e">
        <f t="shared" si="100"/>
        <v>#DIV/0!</v>
      </c>
      <c r="O173" s="130"/>
      <c r="P173" s="131"/>
      <c r="Q173" s="126" t="e">
        <f t="shared" si="101"/>
        <v>#DIV/0!</v>
      </c>
      <c r="R173" s="130"/>
      <c r="S173" s="130"/>
      <c r="T173" s="131"/>
      <c r="U173" s="126" t="e">
        <f t="shared" si="102"/>
        <v>#DIV/0!</v>
      </c>
    </row>
    <row r="174" spans="1:21" s="49" customFormat="1" ht="14.25" x14ac:dyDescent="0.2">
      <c r="A174" s="47" t="s">
        <v>462</v>
      </c>
      <c r="B174" s="48">
        <v>2650</v>
      </c>
      <c r="C174" s="48">
        <v>247</v>
      </c>
      <c r="D174" s="48" t="s">
        <v>244</v>
      </c>
      <c r="E174" s="46">
        <f>E175</f>
        <v>2032105.9700000002</v>
      </c>
      <c r="F174" s="46">
        <f>F175</f>
        <v>2032105.9700000002</v>
      </c>
      <c r="G174" s="126">
        <f t="shared" si="98"/>
        <v>0</v>
      </c>
      <c r="H174" s="46">
        <f t="shared" ref="H174:T174" si="108">H175</f>
        <v>1326316.07</v>
      </c>
      <c r="I174" s="125">
        <f t="shared" si="108"/>
        <v>1326316.07</v>
      </c>
      <c r="J174" s="126">
        <f t="shared" si="99"/>
        <v>0</v>
      </c>
      <c r="K174" s="46">
        <f t="shared" si="108"/>
        <v>0</v>
      </c>
      <c r="L174" s="46">
        <f t="shared" si="108"/>
        <v>0</v>
      </c>
      <c r="M174" s="125">
        <f t="shared" si="108"/>
        <v>0</v>
      </c>
      <c r="N174" s="126" t="e">
        <f t="shared" si="100"/>
        <v>#DIV/0!</v>
      </c>
      <c r="O174" s="46">
        <f t="shared" si="108"/>
        <v>0</v>
      </c>
      <c r="P174" s="125">
        <f t="shared" si="108"/>
        <v>0</v>
      </c>
      <c r="Q174" s="126" t="e">
        <f t="shared" si="101"/>
        <v>#DIV/0!</v>
      </c>
      <c r="R174" s="46">
        <f t="shared" si="108"/>
        <v>0</v>
      </c>
      <c r="S174" s="46">
        <f t="shared" si="108"/>
        <v>705789.9</v>
      </c>
      <c r="T174" s="125">
        <f t="shared" si="108"/>
        <v>705789.9</v>
      </c>
      <c r="U174" s="126">
        <f t="shared" si="102"/>
        <v>0</v>
      </c>
    </row>
    <row r="175" spans="1:21" s="132" customFormat="1" x14ac:dyDescent="0.25">
      <c r="A175" s="127" t="s">
        <v>463</v>
      </c>
      <c r="B175" s="128">
        <v>2651</v>
      </c>
      <c r="C175" s="128">
        <v>247</v>
      </c>
      <c r="D175" s="128" t="s">
        <v>352</v>
      </c>
      <c r="E175" s="157">
        <f>SUM(E176:E176)</f>
        <v>2032105.9700000002</v>
      </c>
      <c r="F175" s="157">
        <f>SUM(F176:F176)</f>
        <v>2032105.9700000002</v>
      </c>
      <c r="G175" s="126">
        <f t="shared" si="98"/>
        <v>0</v>
      </c>
      <c r="H175" s="157">
        <f t="shared" ref="H175:T175" si="109">SUM(H176:H176)</f>
        <v>1326316.07</v>
      </c>
      <c r="I175" s="158">
        <f t="shared" si="109"/>
        <v>1326316.07</v>
      </c>
      <c r="J175" s="126">
        <f t="shared" si="99"/>
        <v>0</v>
      </c>
      <c r="K175" s="157">
        <f t="shared" si="109"/>
        <v>0</v>
      </c>
      <c r="L175" s="157">
        <f t="shared" si="109"/>
        <v>0</v>
      </c>
      <c r="M175" s="158">
        <f t="shared" si="109"/>
        <v>0</v>
      </c>
      <c r="N175" s="126" t="e">
        <f t="shared" si="100"/>
        <v>#DIV/0!</v>
      </c>
      <c r="O175" s="157">
        <f t="shared" si="109"/>
        <v>0</v>
      </c>
      <c r="P175" s="158">
        <f t="shared" si="109"/>
        <v>0</v>
      </c>
      <c r="Q175" s="126" t="e">
        <f t="shared" si="101"/>
        <v>#DIV/0!</v>
      </c>
      <c r="R175" s="157">
        <f t="shared" si="109"/>
        <v>0</v>
      </c>
      <c r="S175" s="157">
        <f t="shared" si="109"/>
        <v>705789.9</v>
      </c>
      <c r="T175" s="158">
        <f t="shared" si="109"/>
        <v>705789.9</v>
      </c>
      <c r="U175" s="126">
        <f t="shared" si="102"/>
        <v>0</v>
      </c>
    </row>
    <row r="176" spans="1:21" s="132" customFormat="1" x14ac:dyDescent="0.25">
      <c r="A176" s="127" t="s">
        <v>385</v>
      </c>
      <c r="B176" s="128">
        <v>26513</v>
      </c>
      <c r="C176" s="128">
        <v>247</v>
      </c>
      <c r="D176" s="128" t="s">
        <v>357</v>
      </c>
      <c r="E176" s="129">
        <f>H176+L176+O176+S176</f>
        <v>2032105.9700000002</v>
      </c>
      <c r="F176" s="129">
        <f>I176+M176+P176+T176</f>
        <v>2032105.9700000002</v>
      </c>
      <c r="G176" s="126">
        <f t="shared" si="98"/>
        <v>0</v>
      </c>
      <c r="H176" s="130">
        <v>1326316.07</v>
      </c>
      <c r="I176" s="131">
        <v>1326316.07</v>
      </c>
      <c r="J176" s="126">
        <f t="shared" si="99"/>
        <v>0</v>
      </c>
      <c r="K176" s="130"/>
      <c r="L176" s="130"/>
      <c r="M176" s="131"/>
      <c r="N176" s="126" t="e">
        <f t="shared" si="100"/>
        <v>#DIV/0!</v>
      </c>
      <c r="O176" s="130"/>
      <c r="P176" s="131"/>
      <c r="Q176" s="126" t="e">
        <f t="shared" si="101"/>
        <v>#DIV/0!</v>
      </c>
      <c r="R176" s="130"/>
      <c r="S176" s="130">
        <v>705789.9</v>
      </c>
      <c r="T176" s="131">
        <v>705789.9</v>
      </c>
      <c r="U176" s="126">
        <f t="shared" si="102"/>
        <v>0</v>
      </c>
    </row>
    <row r="177" spans="1:23" s="49" customFormat="1" ht="42.75" x14ac:dyDescent="0.2">
      <c r="A177" s="47" t="s">
        <v>386</v>
      </c>
      <c r="B177" s="48">
        <v>2700</v>
      </c>
      <c r="C177" s="48" t="s">
        <v>123</v>
      </c>
      <c r="D177" s="48" t="s">
        <v>244</v>
      </c>
      <c r="E177" s="46">
        <f>E178+E181</f>
        <v>0</v>
      </c>
      <c r="F177" s="46">
        <f>F178+F181</f>
        <v>0</v>
      </c>
      <c r="G177" s="126" t="e">
        <f t="shared" si="98"/>
        <v>#DIV/0!</v>
      </c>
      <c r="H177" s="46">
        <f t="shared" ref="H177:T177" si="110">H178+H181</f>
        <v>0</v>
      </c>
      <c r="I177" s="125">
        <f t="shared" si="110"/>
        <v>0</v>
      </c>
      <c r="J177" s="126" t="e">
        <f t="shared" si="99"/>
        <v>#DIV/0!</v>
      </c>
      <c r="K177" s="46">
        <f t="shared" si="110"/>
        <v>0</v>
      </c>
      <c r="L177" s="46">
        <f t="shared" si="110"/>
        <v>0</v>
      </c>
      <c r="M177" s="125">
        <f t="shared" si="110"/>
        <v>0</v>
      </c>
      <c r="N177" s="126" t="e">
        <f t="shared" si="100"/>
        <v>#DIV/0!</v>
      </c>
      <c r="O177" s="46">
        <f t="shared" si="110"/>
        <v>0</v>
      </c>
      <c r="P177" s="125">
        <f t="shared" si="110"/>
        <v>0</v>
      </c>
      <c r="Q177" s="126" t="e">
        <f t="shared" si="101"/>
        <v>#DIV/0!</v>
      </c>
      <c r="R177" s="46">
        <f t="shared" si="110"/>
        <v>0</v>
      </c>
      <c r="S177" s="46">
        <f t="shared" si="110"/>
        <v>0</v>
      </c>
      <c r="T177" s="125">
        <f t="shared" si="110"/>
        <v>0</v>
      </c>
      <c r="U177" s="126" t="e">
        <f t="shared" si="102"/>
        <v>#DIV/0!</v>
      </c>
    </row>
    <row r="178" spans="1:23" s="49" customFormat="1" ht="42.75" x14ac:dyDescent="0.2">
      <c r="A178" s="47" t="s">
        <v>387</v>
      </c>
      <c r="B178" s="48">
        <v>2710</v>
      </c>
      <c r="C178" s="48" t="s">
        <v>124</v>
      </c>
      <c r="D178" s="48" t="s">
        <v>244</v>
      </c>
      <c r="E178" s="129">
        <f t="shared" ref="E178:F180" si="111">H178+L178+O178+S178</f>
        <v>0</v>
      </c>
      <c r="F178" s="129">
        <f t="shared" si="111"/>
        <v>0</v>
      </c>
      <c r="G178" s="126" t="e">
        <f t="shared" si="98"/>
        <v>#DIV/0!</v>
      </c>
      <c r="H178" s="46">
        <f t="shared" ref="H178:T178" si="112">SUM(H179:H180)</f>
        <v>0</v>
      </c>
      <c r="I178" s="125">
        <f t="shared" si="112"/>
        <v>0</v>
      </c>
      <c r="J178" s="126" t="e">
        <f t="shared" si="99"/>
        <v>#DIV/0!</v>
      </c>
      <c r="K178" s="46">
        <f t="shared" si="112"/>
        <v>0</v>
      </c>
      <c r="L178" s="46">
        <f t="shared" si="112"/>
        <v>0</v>
      </c>
      <c r="M178" s="125">
        <f t="shared" si="112"/>
        <v>0</v>
      </c>
      <c r="N178" s="126" t="e">
        <f t="shared" si="100"/>
        <v>#DIV/0!</v>
      </c>
      <c r="O178" s="46">
        <f t="shared" si="112"/>
        <v>0</v>
      </c>
      <c r="P178" s="125">
        <f t="shared" si="112"/>
        <v>0</v>
      </c>
      <c r="Q178" s="126" t="e">
        <f t="shared" si="101"/>
        <v>#DIV/0!</v>
      </c>
      <c r="R178" s="46">
        <f t="shared" si="112"/>
        <v>0</v>
      </c>
      <c r="S178" s="46">
        <f t="shared" si="112"/>
        <v>0</v>
      </c>
      <c r="T178" s="125">
        <f t="shared" si="112"/>
        <v>0</v>
      </c>
      <c r="U178" s="126" t="e">
        <f t="shared" si="102"/>
        <v>#DIV/0!</v>
      </c>
    </row>
    <row r="179" spans="1:23" s="132" customFormat="1" ht="30" x14ac:dyDescent="0.25">
      <c r="A179" s="127" t="s">
        <v>368</v>
      </c>
      <c r="B179" s="128">
        <v>2711</v>
      </c>
      <c r="C179" s="128">
        <v>406</v>
      </c>
      <c r="D179" s="128" t="s">
        <v>343</v>
      </c>
      <c r="E179" s="129">
        <f t="shared" si="111"/>
        <v>0</v>
      </c>
      <c r="F179" s="129">
        <f t="shared" si="111"/>
        <v>0</v>
      </c>
      <c r="G179" s="126" t="e">
        <f t="shared" si="98"/>
        <v>#DIV/0!</v>
      </c>
      <c r="H179" s="130"/>
      <c r="I179" s="131"/>
      <c r="J179" s="126" t="e">
        <f t="shared" si="99"/>
        <v>#DIV/0!</v>
      </c>
      <c r="K179" s="130"/>
      <c r="L179" s="130"/>
      <c r="M179" s="131"/>
      <c r="N179" s="126" t="e">
        <f t="shared" si="100"/>
        <v>#DIV/0!</v>
      </c>
      <c r="O179" s="130"/>
      <c r="P179" s="131"/>
      <c r="Q179" s="126" t="e">
        <f t="shared" si="101"/>
        <v>#DIV/0!</v>
      </c>
      <c r="R179" s="130"/>
      <c r="S179" s="130"/>
      <c r="T179" s="131"/>
      <c r="U179" s="126" t="e">
        <f t="shared" si="102"/>
        <v>#DIV/0!</v>
      </c>
    </row>
    <row r="180" spans="1:23" s="132" customFormat="1" ht="30" x14ac:dyDescent="0.25">
      <c r="A180" s="127" t="s">
        <v>464</v>
      </c>
      <c r="B180" s="128">
        <v>2712</v>
      </c>
      <c r="C180" s="128">
        <v>406</v>
      </c>
      <c r="D180" s="128">
        <v>330</v>
      </c>
      <c r="E180" s="129">
        <f t="shared" si="111"/>
        <v>0</v>
      </c>
      <c r="F180" s="129">
        <f t="shared" si="111"/>
        <v>0</v>
      </c>
      <c r="G180" s="126" t="e">
        <f t="shared" si="98"/>
        <v>#DIV/0!</v>
      </c>
      <c r="H180" s="130"/>
      <c r="I180" s="131"/>
      <c r="J180" s="126" t="e">
        <f t="shared" si="99"/>
        <v>#DIV/0!</v>
      </c>
      <c r="K180" s="130"/>
      <c r="L180" s="130"/>
      <c r="M180" s="131"/>
      <c r="N180" s="126" t="e">
        <f t="shared" si="100"/>
        <v>#DIV/0!</v>
      </c>
      <c r="O180" s="130"/>
      <c r="P180" s="131"/>
      <c r="Q180" s="126" t="e">
        <f t="shared" si="101"/>
        <v>#DIV/0!</v>
      </c>
      <c r="R180" s="130"/>
      <c r="S180" s="130"/>
      <c r="T180" s="131"/>
      <c r="U180" s="126" t="e">
        <f t="shared" si="102"/>
        <v>#DIV/0!</v>
      </c>
    </row>
    <row r="181" spans="1:23" s="49" customFormat="1" ht="57" x14ac:dyDescent="0.2">
      <c r="A181" s="47" t="s">
        <v>388</v>
      </c>
      <c r="B181" s="48">
        <v>2720</v>
      </c>
      <c r="C181" s="48" t="s">
        <v>125</v>
      </c>
      <c r="D181" s="48" t="s">
        <v>244</v>
      </c>
      <c r="E181" s="46">
        <f t="shared" ref="E181:F181" si="113">SUM(E182:E185)</f>
        <v>0</v>
      </c>
      <c r="F181" s="46">
        <f t="shared" si="113"/>
        <v>0</v>
      </c>
      <c r="G181" s="126" t="e">
        <f t="shared" si="98"/>
        <v>#DIV/0!</v>
      </c>
      <c r="H181" s="46">
        <f t="shared" ref="H181:T181" si="114">SUM(H182:H185)</f>
        <v>0</v>
      </c>
      <c r="I181" s="125">
        <f t="shared" si="114"/>
        <v>0</v>
      </c>
      <c r="J181" s="126" t="e">
        <f t="shared" si="99"/>
        <v>#DIV/0!</v>
      </c>
      <c r="K181" s="46">
        <f t="shared" si="114"/>
        <v>0</v>
      </c>
      <c r="L181" s="46">
        <f t="shared" si="114"/>
        <v>0</v>
      </c>
      <c r="M181" s="125">
        <f t="shared" si="114"/>
        <v>0</v>
      </c>
      <c r="N181" s="126" t="e">
        <f t="shared" si="100"/>
        <v>#DIV/0!</v>
      </c>
      <c r="O181" s="46">
        <f t="shared" si="114"/>
        <v>0</v>
      </c>
      <c r="P181" s="125">
        <f t="shared" si="114"/>
        <v>0</v>
      </c>
      <c r="Q181" s="126" t="e">
        <f t="shared" si="101"/>
        <v>#DIV/0!</v>
      </c>
      <c r="R181" s="46">
        <f t="shared" si="114"/>
        <v>0</v>
      </c>
      <c r="S181" s="46">
        <f t="shared" si="114"/>
        <v>0</v>
      </c>
      <c r="T181" s="125">
        <f t="shared" si="114"/>
        <v>0</v>
      </c>
      <c r="U181" s="126" t="e">
        <f t="shared" si="102"/>
        <v>#DIV/0!</v>
      </c>
    </row>
    <row r="182" spans="1:23" s="132" customFormat="1" x14ac:dyDescent="0.25">
      <c r="A182" s="127" t="s">
        <v>360</v>
      </c>
      <c r="B182" s="128">
        <v>26521</v>
      </c>
      <c r="C182" s="128">
        <v>407</v>
      </c>
      <c r="D182" s="128" t="s">
        <v>322</v>
      </c>
      <c r="E182" s="129">
        <f t="shared" ref="E182:F185" si="115">H182+L182+O182+S182</f>
        <v>0</v>
      </c>
      <c r="F182" s="129">
        <f t="shared" si="115"/>
        <v>0</v>
      </c>
      <c r="G182" s="126" t="e">
        <f t="shared" si="98"/>
        <v>#DIV/0!</v>
      </c>
      <c r="H182" s="130"/>
      <c r="I182" s="131"/>
      <c r="J182" s="126" t="e">
        <f t="shared" si="99"/>
        <v>#DIV/0!</v>
      </c>
      <c r="K182" s="130"/>
      <c r="L182" s="130"/>
      <c r="M182" s="131"/>
      <c r="N182" s="126" t="e">
        <f t="shared" si="100"/>
        <v>#DIV/0!</v>
      </c>
      <c r="O182" s="130"/>
      <c r="P182" s="131"/>
      <c r="Q182" s="126" t="e">
        <f t="shared" si="101"/>
        <v>#DIV/0!</v>
      </c>
      <c r="R182" s="130"/>
      <c r="S182" s="159"/>
      <c r="T182" s="131"/>
      <c r="U182" s="126" t="e">
        <f t="shared" si="102"/>
        <v>#DIV/0!</v>
      </c>
    </row>
    <row r="183" spans="1:23" s="132" customFormat="1" ht="30" x14ac:dyDescent="0.25">
      <c r="A183" s="127" t="s">
        <v>363</v>
      </c>
      <c r="B183" s="128">
        <v>26522</v>
      </c>
      <c r="C183" s="128">
        <v>407</v>
      </c>
      <c r="D183" s="128" t="s">
        <v>337</v>
      </c>
      <c r="E183" s="129">
        <f t="shared" si="115"/>
        <v>0</v>
      </c>
      <c r="F183" s="129">
        <f t="shared" si="115"/>
        <v>0</v>
      </c>
      <c r="G183" s="126" t="e">
        <f t="shared" si="98"/>
        <v>#DIV/0!</v>
      </c>
      <c r="H183" s="130"/>
      <c r="I183" s="131"/>
      <c r="J183" s="126" t="e">
        <f t="shared" si="99"/>
        <v>#DIV/0!</v>
      </c>
      <c r="K183" s="130"/>
      <c r="L183" s="130"/>
      <c r="M183" s="131"/>
      <c r="N183" s="126" t="e">
        <f t="shared" si="100"/>
        <v>#DIV/0!</v>
      </c>
      <c r="O183" s="130"/>
      <c r="P183" s="131"/>
      <c r="Q183" s="126" t="e">
        <f t="shared" si="101"/>
        <v>#DIV/0!</v>
      </c>
      <c r="R183" s="130"/>
      <c r="S183" s="130"/>
      <c r="T183" s="131"/>
      <c r="U183" s="126" t="e">
        <f t="shared" si="102"/>
        <v>#DIV/0!</v>
      </c>
    </row>
    <row r="184" spans="1:23" s="132" customFormat="1" ht="30" x14ac:dyDescent="0.25">
      <c r="A184" s="127" t="s">
        <v>368</v>
      </c>
      <c r="B184" s="128">
        <v>26523</v>
      </c>
      <c r="C184" s="128">
        <v>407</v>
      </c>
      <c r="D184" s="128" t="s">
        <v>343</v>
      </c>
      <c r="E184" s="129">
        <f t="shared" si="115"/>
        <v>0</v>
      </c>
      <c r="F184" s="129">
        <f t="shared" si="115"/>
        <v>0</v>
      </c>
      <c r="G184" s="126" t="e">
        <f t="shared" si="98"/>
        <v>#DIV/0!</v>
      </c>
      <c r="H184" s="130"/>
      <c r="I184" s="131"/>
      <c r="J184" s="126" t="e">
        <f t="shared" si="99"/>
        <v>#DIV/0!</v>
      </c>
      <c r="K184" s="130"/>
      <c r="L184" s="130"/>
      <c r="M184" s="131"/>
      <c r="N184" s="126" t="e">
        <f t="shared" si="100"/>
        <v>#DIV/0!</v>
      </c>
      <c r="O184" s="130"/>
      <c r="P184" s="131"/>
      <c r="Q184" s="126" t="e">
        <f t="shared" si="101"/>
        <v>#DIV/0!</v>
      </c>
      <c r="R184" s="130"/>
      <c r="S184" s="130"/>
      <c r="T184" s="131"/>
      <c r="U184" s="126" t="e">
        <f t="shared" si="102"/>
        <v>#DIV/0!</v>
      </c>
    </row>
    <row r="185" spans="1:23" s="132" customFormat="1" ht="30" x14ac:dyDescent="0.25">
      <c r="A185" s="127" t="s">
        <v>380</v>
      </c>
      <c r="B185" s="128">
        <v>26524</v>
      </c>
      <c r="C185" s="128">
        <v>407</v>
      </c>
      <c r="D185" s="128" t="s">
        <v>347</v>
      </c>
      <c r="E185" s="129">
        <f t="shared" si="115"/>
        <v>0</v>
      </c>
      <c r="F185" s="129">
        <f t="shared" si="115"/>
        <v>0</v>
      </c>
      <c r="G185" s="126" t="e">
        <f t="shared" si="98"/>
        <v>#DIV/0!</v>
      </c>
      <c r="H185" s="159"/>
      <c r="I185" s="131"/>
      <c r="J185" s="126" t="e">
        <f t="shared" si="99"/>
        <v>#DIV/0!</v>
      </c>
      <c r="K185" s="130"/>
      <c r="L185" s="130"/>
      <c r="M185" s="131"/>
      <c r="N185" s="126" t="e">
        <f t="shared" si="100"/>
        <v>#DIV/0!</v>
      </c>
      <c r="O185" s="130"/>
      <c r="P185" s="131"/>
      <c r="Q185" s="126" t="e">
        <f t="shared" si="101"/>
        <v>#DIV/0!</v>
      </c>
      <c r="R185" s="130"/>
      <c r="S185" s="159"/>
      <c r="T185" s="131"/>
      <c r="U185" s="126" t="e">
        <f t="shared" si="102"/>
        <v>#DIV/0!</v>
      </c>
    </row>
    <row r="186" spans="1:23" s="132" customFormat="1" ht="15.75" x14ac:dyDescent="0.25">
      <c r="A186" s="47" t="s">
        <v>465</v>
      </c>
      <c r="B186" s="48">
        <v>3000</v>
      </c>
      <c r="C186" s="48" t="s">
        <v>244</v>
      </c>
      <c r="D186" s="47"/>
      <c r="E186" s="160">
        <f>SUM(E187:E189)</f>
        <v>0</v>
      </c>
      <c r="F186" s="160">
        <f>SUM(F187:F189)</f>
        <v>0</v>
      </c>
      <c r="G186" s="126" t="e">
        <f t="shared" si="98"/>
        <v>#DIV/0!</v>
      </c>
      <c r="H186" s="160">
        <f t="shared" ref="H186:T186" si="116">SUM(H187:H189)</f>
        <v>0</v>
      </c>
      <c r="I186" s="125">
        <f t="shared" si="116"/>
        <v>0</v>
      </c>
      <c r="J186" s="126" t="e">
        <f t="shared" si="99"/>
        <v>#DIV/0!</v>
      </c>
      <c r="K186" s="160">
        <f t="shared" si="116"/>
        <v>0</v>
      </c>
      <c r="L186" s="160">
        <f t="shared" si="116"/>
        <v>0</v>
      </c>
      <c r="M186" s="125">
        <f t="shared" si="116"/>
        <v>0</v>
      </c>
      <c r="N186" s="126" t="e">
        <f t="shared" si="100"/>
        <v>#DIV/0!</v>
      </c>
      <c r="O186" s="160">
        <f t="shared" si="116"/>
        <v>0</v>
      </c>
      <c r="P186" s="125">
        <f t="shared" si="116"/>
        <v>0</v>
      </c>
      <c r="Q186" s="126" t="e">
        <f t="shared" si="101"/>
        <v>#DIV/0!</v>
      </c>
      <c r="R186" s="160">
        <f t="shared" si="116"/>
        <v>0</v>
      </c>
      <c r="S186" s="160">
        <f t="shared" si="116"/>
        <v>0</v>
      </c>
      <c r="T186" s="125">
        <f t="shared" si="116"/>
        <v>0</v>
      </c>
      <c r="U186" s="126" t="e">
        <f t="shared" si="102"/>
        <v>#DIV/0!</v>
      </c>
      <c r="V186" s="161"/>
      <c r="W186" s="161"/>
    </row>
    <row r="187" spans="1:23" s="132" customFormat="1" ht="15.75" x14ac:dyDescent="0.25">
      <c r="A187" s="127" t="s">
        <v>466</v>
      </c>
      <c r="B187" s="128">
        <v>3010</v>
      </c>
      <c r="C187" s="128">
        <v>180</v>
      </c>
      <c r="D187" s="127"/>
      <c r="E187" s="129">
        <f t="shared" ref="E187:F187" si="117">H187+L187+O187+S187</f>
        <v>0</v>
      </c>
      <c r="F187" s="129">
        <f t="shared" si="117"/>
        <v>0</v>
      </c>
      <c r="G187" s="126" t="e">
        <f t="shared" si="98"/>
        <v>#DIV/0!</v>
      </c>
      <c r="H187" s="162"/>
      <c r="I187" s="163"/>
      <c r="J187" s="126" t="e">
        <f t="shared" si="99"/>
        <v>#DIV/0!</v>
      </c>
      <c r="K187" s="162"/>
      <c r="L187" s="162"/>
      <c r="M187" s="163"/>
      <c r="N187" s="126" t="e">
        <f t="shared" si="100"/>
        <v>#DIV/0!</v>
      </c>
      <c r="O187" s="162"/>
      <c r="P187" s="163"/>
      <c r="Q187" s="126" t="e">
        <f t="shared" si="101"/>
        <v>#DIV/0!</v>
      </c>
      <c r="R187" s="162"/>
      <c r="S187" s="162"/>
      <c r="T187" s="163"/>
      <c r="U187" s="126" t="e">
        <f t="shared" si="102"/>
        <v>#DIV/0!</v>
      </c>
      <c r="V187" s="161"/>
      <c r="W187" s="161"/>
    </row>
    <row r="188" spans="1:23" s="132" customFormat="1" ht="15.75" x14ac:dyDescent="0.25">
      <c r="A188" s="127" t="s">
        <v>467</v>
      </c>
      <c r="B188" s="128">
        <v>3020</v>
      </c>
      <c r="C188" s="128">
        <v>180</v>
      </c>
      <c r="D188" s="127"/>
      <c r="E188" s="129">
        <f>H188+L188+O188+S188</f>
        <v>0</v>
      </c>
      <c r="F188" s="129">
        <f>I188+M188+P188+T188</f>
        <v>0</v>
      </c>
      <c r="G188" s="126" t="e">
        <f t="shared" si="98"/>
        <v>#DIV/0!</v>
      </c>
      <c r="H188" s="162"/>
      <c r="I188" s="163"/>
      <c r="J188" s="126" t="e">
        <f t="shared" si="99"/>
        <v>#DIV/0!</v>
      </c>
      <c r="K188" s="162"/>
      <c r="L188" s="162"/>
      <c r="M188" s="163"/>
      <c r="N188" s="126" t="e">
        <f t="shared" si="100"/>
        <v>#DIV/0!</v>
      </c>
      <c r="O188" s="162"/>
      <c r="P188" s="163"/>
      <c r="Q188" s="126" t="e">
        <f t="shared" si="101"/>
        <v>#DIV/0!</v>
      </c>
      <c r="R188" s="162"/>
      <c r="S188" s="162"/>
      <c r="T188" s="163"/>
      <c r="U188" s="126" t="e">
        <f t="shared" si="102"/>
        <v>#DIV/0!</v>
      </c>
      <c r="V188" s="161"/>
      <c r="W188" s="161"/>
    </row>
    <row r="189" spans="1:23" s="132" customFormat="1" ht="15.75" x14ac:dyDescent="0.25">
      <c r="A189" s="127" t="s">
        <v>468</v>
      </c>
      <c r="B189" s="128">
        <v>3030</v>
      </c>
      <c r="C189" s="128">
        <v>180</v>
      </c>
      <c r="D189" s="127"/>
      <c r="E189" s="129">
        <f>H189+L189+O189+S189</f>
        <v>0</v>
      </c>
      <c r="F189" s="129">
        <f>I189+M189+P189+T189</f>
        <v>0</v>
      </c>
      <c r="G189" s="126" t="e">
        <f t="shared" si="98"/>
        <v>#DIV/0!</v>
      </c>
      <c r="H189" s="162"/>
      <c r="I189" s="163"/>
      <c r="J189" s="126" t="e">
        <f t="shared" si="99"/>
        <v>#DIV/0!</v>
      </c>
      <c r="K189" s="162"/>
      <c r="L189" s="162"/>
      <c r="M189" s="163"/>
      <c r="N189" s="126" t="e">
        <f t="shared" si="100"/>
        <v>#DIV/0!</v>
      </c>
      <c r="O189" s="162"/>
      <c r="P189" s="163"/>
      <c r="Q189" s="126" t="e">
        <f t="shared" si="101"/>
        <v>#DIV/0!</v>
      </c>
      <c r="R189" s="162"/>
      <c r="S189" s="162"/>
      <c r="T189" s="163"/>
      <c r="U189" s="126" t="e">
        <f t="shared" si="102"/>
        <v>#DIV/0!</v>
      </c>
      <c r="V189" s="161"/>
      <c r="W189" s="161"/>
    </row>
    <row r="190" spans="1:23" s="49" customFormat="1" ht="14.25" x14ac:dyDescent="0.2">
      <c r="A190" s="47" t="s">
        <v>389</v>
      </c>
      <c r="B190" s="48" t="s">
        <v>390</v>
      </c>
      <c r="C190" s="48" t="s">
        <v>244</v>
      </c>
      <c r="D190" s="48" t="s">
        <v>244</v>
      </c>
      <c r="E190" s="46">
        <f>SUM(E191:E192)</f>
        <v>1440829.66</v>
      </c>
      <c r="F190" s="46">
        <f>SUM(F191:F192)</f>
        <v>1440829.66</v>
      </c>
      <c r="G190" s="126">
        <f t="shared" si="98"/>
        <v>0</v>
      </c>
      <c r="H190" s="46">
        <f t="shared" ref="H190:T190" si="118">SUM(H191:H192)</f>
        <v>0</v>
      </c>
      <c r="I190" s="125">
        <f t="shared" si="118"/>
        <v>0</v>
      </c>
      <c r="J190" s="126" t="e">
        <f t="shared" si="99"/>
        <v>#DIV/0!</v>
      </c>
      <c r="K190" s="46">
        <f t="shared" si="118"/>
        <v>0</v>
      </c>
      <c r="L190" s="46">
        <f t="shared" si="118"/>
        <v>0</v>
      </c>
      <c r="M190" s="125">
        <f t="shared" si="118"/>
        <v>0</v>
      </c>
      <c r="N190" s="126" t="e">
        <f t="shared" si="100"/>
        <v>#DIV/0!</v>
      </c>
      <c r="O190" s="46">
        <f t="shared" si="118"/>
        <v>0</v>
      </c>
      <c r="P190" s="125">
        <f t="shared" si="118"/>
        <v>0</v>
      </c>
      <c r="Q190" s="126" t="e">
        <f t="shared" si="101"/>
        <v>#DIV/0!</v>
      </c>
      <c r="R190" s="46">
        <f t="shared" si="118"/>
        <v>0</v>
      </c>
      <c r="S190" s="46">
        <f t="shared" si="118"/>
        <v>1440829.66</v>
      </c>
      <c r="T190" s="125">
        <f t="shared" si="118"/>
        <v>1440829.66</v>
      </c>
      <c r="U190" s="126">
        <f t="shared" si="102"/>
        <v>0</v>
      </c>
    </row>
    <row r="191" spans="1:23" s="132" customFormat="1" ht="30" x14ac:dyDescent="0.25">
      <c r="A191" s="127" t="s">
        <v>469</v>
      </c>
      <c r="B191" s="128">
        <v>4010</v>
      </c>
      <c r="C191" s="128">
        <v>610</v>
      </c>
      <c r="D191" s="127"/>
      <c r="E191" s="129">
        <f t="shared" ref="E191:F196" si="119">H191+L191+O191+S191</f>
        <v>0</v>
      </c>
      <c r="F191" s="129">
        <f t="shared" si="119"/>
        <v>0</v>
      </c>
      <c r="G191" s="126" t="e">
        <f t="shared" si="98"/>
        <v>#DIV/0!</v>
      </c>
      <c r="H191" s="162"/>
      <c r="I191" s="164"/>
      <c r="J191" s="126" t="e">
        <f t="shared" si="99"/>
        <v>#DIV/0!</v>
      </c>
      <c r="K191" s="162"/>
      <c r="L191" s="162"/>
      <c r="M191" s="164"/>
      <c r="N191" s="126" t="e">
        <f t="shared" si="100"/>
        <v>#DIV/0!</v>
      </c>
      <c r="O191" s="162"/>
      <c r="P191" s="164"/>
      <c r="Q191" s="126" t="e">
        <f t="shared" si="101"/>
        <v>#DIV/0!</v>
      </c>
      <c r="R191" s="162"/>
      <c r="S191" s="162"/>
      <c r="T191" s="164"/>
      <c r="U191" s="126" t="e">
        <f t="shared" si="102"/>
        <v>#DIV/0!</v>
      </c>
      <c r="V191" s="161"/>
      <c r="W191" s="161"/>
    </row>
    <row r="192" spans="1:23" s="132" customFormat="1" ht="45" x14ac:dyDescent="0.25">
      <c r="A192" s="127" t="s">
        <v>470</v>
      </c>
      <c r="B192" s="128">
        <v>4020</v>
      </c>
      <c r="C192" s="128">
        <v>610</v>
      </c>
      <c r="D192" s="127"/>
      <c r="E192" s="129">
        <f t="shared" si="119"/>
        <v>1440829.66</v>
      </c>
      <c r="F192" s="129">
        <f t="shared" si="119"/>
        <v>1440829.66</v>
      </c>
      <c r="G192" s="126">
        <f t="shared" si="98"/>
        <v>0</v>
      </c>
      <c r="H192" s="162"/>
      <c r="I192" s="164"/>
      <c r="J192" s="126" t="e">
        <f t="shared" si="99"/>
        <v>#DIV/0!</v>
      </c>
      <c r="K192" s="162"/>
      <c r="L192" s="162"/>
      <c r="M192" s="164"/>
      <c r="N192" s="126" t="e">
        <f t="shared" si="100"/>
        <v>#DIV/0!</v>
      </c>
      <c r="O192" s="162"/>
      <c r="P192" s="164"/>
      <c r="Q192" s="126" t="e">
        <f t="shared" si="101"/>
        <v>#DIV/0!</v>
      </c>
      <c r="R192" s="162"/>
      <c r="S192" s="130">
        <v>1440829.66</v>
      </c>
      <c r="T192" s="164">
        <v>1440829.66</v>
      </c>
      <c r="U192" s="126">
        <f t="shared" si="102"/>
        <v>0</v>
      </c>
      <c r="V192" s="161">
        <f>S19*0.12</f>
        <v>2915986.9631999996</v>
      </c>
      <c r="W192" s="161"/>
    </row>
    <row r="193" spans="1:23" s="132" customFormat="1" ht="42.75" x14ac:dyDescent="0.25">
      <c r="A193" s="47" t="s">
        <v>471</v>
      </c>
      <c r="B193" s="48">
        <v>4030</v>
      </c>
      <c r="C193" s="48">
        <v>520</v>
      </c>
      <c r="D193" s="47"/>
      <c r="E193" s="129">
        <f t="shared" si="119"/>
        <v>0</v>
      </c>
      <c r="F193" s="129">
        <f t="shared" si="119"/>
        <v>0</v>
      </c>
      <c r="G193" s="126" t="e">
        <f t="shared" si="98"/>
        <v>#DIV/0!</v>
      </c>
      <c r="H193" s="165"/>
      <c r="I193" s="166"/>
      <c r="J193" s="126" t="e">
        <f t="shared" si="99"/>
        <v>#DIV/0!</v>
      </c>
      <c r="K193" s="165"/>
      <c r="L193" s="165"/>
      <c r="M193" s="166"/>
      <c r="N193" s="126" t="e">
        <f t="shared" si="100"/>
        <v>#DIV/0!</v>
      </c>
      <c r="O193" s="165"/>
      <c r="P193" s="166"/>
      <c r="Q193" s="126" t="e">
        <f t="shared" si="101"/>
        <v>#DIV/0!</v>
      </c>
      <c r="R193" s="165"/>
      <c r="S193" s="165"/>
      <c r="T193" s="166"/>
      <c r="U193" s="126" t="e">
        <f t="shared" si="102"/>
        <v>#DIV/0!</v>
      </c>
      <c r="V193" s="161"/>
      <c r="W193" s="161"/>
    </row>
    <row r="194" spans="1:23" s="132" customFormat="1" ht="28.5" x14ac:dyDescent="0.25">
      <c r="A194" s="47" t="s">
        <v>472</v>
      </c>
      <c r="B194" s="48">
        <v>4040</v>
      </c>
      <c r="C194" s="48">
        <v>530</v>
      </c>
      <c r="D194" s="47"/>
      <c r="E194" s="129">
        <f t="shared" si="119"/>
        <v>0</v>
      </c>
      <c r="F194" s="129">
        <f t="shared" si="119"/>
        <v>0</v>
      </c>
      <c r="G194" s="126" t="e">
        <f t="shared" si="98"/>
        <v>#DIV/0!</v>
      </c>
      <c r="H194" s="165"/>
      <c r="I194" s="166"/>
      <c r="J194" s="126" t="e">
        <f t="shared" si="99"/>
        <v>#DIV/0!</v>
      </c>
      <c r="K194" s="165"/>
      <c r="L194" s="165"/>
      <c r="M194" s="166"/>
      <c r="N194" s="126" t="e">
        <f t="shared" si="100"/>
        <v>#DIV/0!</v>
      </c>
      <c r="O194" s="165"/>
      <c r="P194" s="166"/>
      <c r="Q194" s="126" t="e">
        <f t="shared" si="101"/>
        <v>#DIV/0!</v>
      </c>
      <c r="R194" s="165"/>
      <c r="S194" s="165"/>
      <c r="T194" s="166"/>
      <c r="U194" s="126" t="e">
        <f t="shared" si="102"/>
        <v>#DIV/0!</v>
      </c>
      <c r="V194" s="161"/>
      <c r="W194" s="161"/>
    </row>
    <row r="195" spans="1:23" s="132" customFormat="1" ht="28.5" x14ac:dyDescent="0.25">
      <c r="A195" s="47" t="s">
        <v>473</v>
      </c>
      <c r="B195" s="48">
        <v>4050</v>
      </c>
      <c r="C195" s="48">
        <v>540</v>
      </c>
      <c r="D195" s="47"/>
      <c r="E195" s="129">
        <f t="shared" si="119"/>
        <v>0</v>
      </c>
      <c r="F195" s="129">
        <f t="shared" si="119"/>
        <v>0</v>
      </c>
      <c r="G195" s="126" t="e">
        <f t="shared" si="98"/>
        <v>#DIV/0!</v>
      </c>
      <c r="H195" s="165"/>
      <c r="I195" s="166"/>
      <c r="J195" s="126" t="e">
        <f t="shared" si="99"/>
        <v>#DIV/0!</v>
      </c>
      <c r="K195" s="165"/>
      <c r="L195" s="165"/>
      <c r="M195" s="166"/>
      <c r="N195" s="126" t="e">
        <f t="shared" si="100"/>
        <v>#DIV/0!</v>
      </c>
      <c r="O195" s="165"/>
      <c r="P195" s="166"/>
      <c r="Q195" s="126" t="e">
        <f t="shared" si="101"/>
        <v>#DIV/0!</v>
      </c>
      <c r="R195" s="165"/>
      <c r="S195" s="165"/>
      <c r="T195" s="166"/>
      <c r="U195" s="126" t="e">
        <f t="shared" si="102"/>
        <v>#DIV/0!</v>
      </c>
      <c r="V195" s="161"/>
      <c r="W195" s="161"/>
    </row>
    <row r="196" spans="1:23" s="132" customFormat="1" ht="15.75" x14ac:dyDescent="0.25">
      <c r="A196" s="47" t="s">
        <v>474</v>
      </c>
      <c r="B196" s="48">
        <v>4060</v>
      </c>
      <c r="C196" s="48">
        <v>810</v>
      </c>
      <c r="D196" s="47"/>
      <c r="E196" s="129">
        <f t="shared" si="119"/>
        <v>0</v>
      </c>
      <c r="F196" s="129">
        <f t="shared" si="119"/>
        <v>0</v>
      </c>
      <c r="G196" s="126" t="e">
        <f t="shared" si="98"/>
        <v>#DIV/0!</v>
      </c>
      <c r="H196" s="165"/>
      <c r="I196" s="166"/>
      <c r="J196" s="126" t="e">
        <f t="shared" si="99"/>
        <v>#DIV/0!</v>
      </c>
      <c r="K196" s="165"/>
      <c r="L196" s="165"/>
      <c r="M196" s="166"/>
      <c r="N196" s="126" t="e">
        <f t="shared" si="100"/>
        <v>#DIV/0!</v>
      </c>
      <c r="O196" s="165"/>
      <c r="P196" s="166"/>
      <c r="Q196" s="126" t="e">
        <f t="shared" si="101"/>
        <v>#DIV/0!</v>
      </c>
      <c r="R196" s="165"/>
      <c r="S196" s="165"/>
      <c r="T196" s="166"/>
      <c r="U196" s="126" t="e">
        <f t="shared" si="102"/>
        <v>#DIV/0!</v>
      </c>
      <c r="V196" s="161"/>
      <c r="W196" s="161"/>
    </row>
    <row r="198" spans="1:23" x14ac:dyDescent="0.25">
      <c r="E198" s="167"/>
    </row>
  </sheetData>
  <mergeCells count="15">
    <mergeCell ref="H5:U5"/>
    <mergeCell ref="A1:S1"/>
    <mergeCell ref="A2:S2"/>
    <mergeCell ref="E4:S4"/>
    <mergeCell ref="A4:A7"/>
    <mergeCell ref="B4:B7"/>
    <mergeCell ref="C4:C7"/>
    <mergeCell ref="D4:D7"/>
    <mergeCell ref="H6:J6"/>
    <mergeCell ref="K6:K7"/>
    <mergeCell ref="L6:N6"/>
    <mergeCell ref="O6:Q6"/>
    <mergeCell ref="R6:R7"/>
    <mergeCell ref="S6:U6"/>
    <mergeCell ref="E5:G6"/>
  </mergeCells>
  <hyperlinks>
    <hyperlink ref="A276" location="_ednref1" display="_ednref1"/>
    <hyperlink ref="A277" location="_ednref2" display="_ednref2"/>
    <hyperlink ref="A278" location="_ednref3" display="_ednref3"/>
    <hyperlink ref="A286" location="_ednref5" display="_ednref5"/>
    <hyperlink ref="A288" location="_ednref7" display="_ednref7"/>
    <hyperlink ref="A289" location="_ednref8" display="_ednref8"/>
    <hyperlink ref="A291" location="_ednref10" display="_ednref10"/>
    <hyperlink ref="A293" location="_ednref12" display="_ednref12"/>
    <hyperlink ref="A294" location="_ednref13" display="_ednref13"/>
    <hyperlink ref="A296" location="_ednref14" display="_ednref14"/>
    <hyperlink ref="A297" location="_ednref15" display="_ednref15"/>
    <hyperlink ref="A261" r:id="rId1" display="consultantplus://offline/ref=CE84FB55652FC9C2D4F9BDCD566640E481DA57CF9B6F6F81398A31592B1ADC383840967398DD168205239DE043r8Q6Q"/>
    <hyperlink ref="O229" r:id="rId2" display="consultantplus://offline/ref=36420CB7505565C3077A36D934CCD4EC6DEE9EBE06DF08EAEC8B59C1BDBEF092095217CE26279A4815EDD611B398AAD83E74E00D38C2VDb2I"/>
    <hyperlink ref="H229" r:id="rId3" display="consultantplus://offline/ref=36420CB7505565C3077A36D934CCD4EC6DEE9EBE06DF08EAEC8B59C1BDBEF092095217CE26279A4815EDD611B398AAD83E74E00D38C2VDb2I"/>
    <hyperlink ref="B221" r:id="rId4" display="consultantplus://offline/ref=A1D31DB02EE75F10E02EE532BD324101F44594960CE3A2BBE3DC6EAC3AC0B4D66196CDADCC91508BCB458F3A13P0cFO"/>
    <hyperlink ref="B218" r:id="rId5" display="consultantplus://offline/ref=A1D31DB02EE75F10E02EE532BD324101F44594960CE3A2BBE3DC6EAC3AC0B4D66196CDADCC91508BCB458F3A13P0cFO"/>
    <hyperlink ref="B217" r:id="rId6" display="consultantplus://offline/ref=A1D31DB02EE75F10E02EE532BD324101F4469E940DE6A2BBE3DC6EAC3AC0B4D66196CDADCC91508BCB458F3A13P0cFO"/>
    <hyperlink ref="B214" r:id="rId7" display="consultantplus://offline/ref=A1D31DB02EE75F10E02EE532BD324101F44594960CE3A2BBE3DC6EAC3AC0B4D66196CDADCC91508BCB458F3A13P0cFO"/>
    <hyperlink ref="B213" r:id="rId8" display="consultantplus://offline/ref=A1D31DB02EE75F10E02EE532BD324101F4469E940DE6A2BBE3DC6EAC3AC0B4D66196CDADCC91508BCB458F3A13P0cFO"/>
    <hyperlink ref="B210" location="_edn16" display="_edn16"/>
    <hyperlink ref="B203" r:id="rId9" display="consultantplus://offline/ref=A1D31DB02EE75F10E02EE532BD324101F4469E940DE6A2BBE3DC6EAC3AC0B4D66196CDADCC91508BCB458F3A13P0cFO"/>
    <hyperlink ref="B206" r:id="rId10" display="consultantplus://offline/ref=A1D31DB02EE75F10E02EE532BD324101F44690970BE6A2BBE3DC6EAC3AC0B4D6739695A3CD9C4880980AC96F1F06C50C8D24EDE023E5P0cFO"/>
    <hyperlink ref="B208" r:id="rId11" display="consultantplus://offline/ref=A1D31DB02EE75F10E02EE532BD324101F4469E940DE6A2BBE3DC6EAC3AC0B4D66196CDADCC91508BCB458F3A13P0cFO"/>
    <hyperlink ref="B209" r:id="rId12" display="consultantplus://offline/ref=A1D31DB02EE75F10E02EE532BD324101F44594960CE3A2BBE3DC6EAC3AC0B4D66196CDADCC91508BCB458F3A13P0cFO"/>
    <hyperlink ref="L6" r:id="rId13" display="consultantplus://offline/ref=36420CB7505565C3077A36D934CCD4EC6DEE9EBE06DF08EAEC8B59C1BDBEF092095217CE26279A4815EDD611B398AAD83E74E00D38C2VDb2I"/>
  </hyperlinks>
  <pageMargins left="0.31496062992125984" right="0.31496062992125984" top="0.35433070866141736" bottom="0.35433070866141736" header="0.31496062992125984" footer="0.31496062992125984"/>
  <pageSetup paperSize="9" scale="18" fitToHeight="0" orientation="landscape"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view="pageBreakPreview" zoomScale="80" zoomScaleNormal="100" zoomScaleSheetLayoutView="80" workbookViewId="0">
      <selection activeCell="A38" sqref="A38"/>
    </sheetView>
  </sheetViews>
  <sheetFormatPr defaultRowHeight="12.75" x14ac:dyDescent="0.2"/>
  <cols>
    <col min="1" max="1" width="75" style="25" customWidth="1"/>
    <col min="2" max="2" width="20.33203125" style="25" customWidth="1"/>
    <col min="3" max="4" width="20.33203125" style="26" customWidth="1"/>
    <col min="5" max="9" width="16.6640625" style="26" customWidth="1"/>
    <col min="10" max="10" width="16" style="26" customWidth="1"/>
    <col min="11" max="11" width="16.5" style="26" customWidth="1"/>
    <col min="12" max="12" width="16.33203125" style="26" customWidth="1"/>
    <col min="13" max="13" width="15.6640625" style="26" customWidth="1"/>
    <col min="14" max="14" width="16.1640625" style="26" customWidth="1"/>
    <col min="15" max="16" width="15.1640625" style="26" customWidth="1"/>
    <col min="17" max="16384" width="9.33203125" style="25"/>
  </cols>
  <sheetData>
    <row r="1" spans="1:16" ht="18.75" x14ac:dyDescent="0.2">
      <c r="A1" s="86" t="s">
        <v>180</v>
      </c>
      <c r="B1" s="86"/>
      <c r="C1" s="86"/>
      <c r="D1" s="86"/>
    </row>
    <row r="2" spans="1:16" ht="18.75" x14ac:dyDescent="0.2">
      <c r="A2" s="32"/>
      <c r="B2"/>
      <c r="C2"/>
      <c r="D2"/>
      <c r="E2" s="28"/>
      <c r="F2" s="28"/>
      <c r="G2" s="28"/>
      <c r="H2" s="28"/>
      <c r="I2" s="27"/>
      <c r="J2" s="27"/>
      <c r="K2" s="27"/>
      <c r="L2" s="27"/>
      <c r="M2" s="27"/>
      <c r="N2" s="27"/>
      <c r="O2" s="27"/>
      <c r="P2" s="27"/>
    </row>
    <row r="3" spans="1:16" ht="45" x14ac:dyDescent="0.2">
      <c r="A3" s="85" t="s">
        <v>30</v>
      </c>
      <c r="B3" s="85" t="s">
        <v>97</v>
      </c>
      <c r="C3" s="85" t="s">
        <v>181</v>
      </c>
      <c r="D3" s="33" t="s">
        <v>182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customHeight="1" x14ac:dyDescent="0.2">
      <c r="A4" s="85"/>
      <c r="B4" s="85"/>
      <c r="C4" s="85"/>
      <c r="D4" s="33" t="s">
        <v>183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4.25" customHeight="1" x14ac:dyDescent="0.2">
      <c r="A5" s="33">
        <v>1</v>
      </c>
      <c r="B5" s="33">
        <v>2</v>
      </c>
      <c r="C5" s="33">
        <v>3</v>
      </c>
      <c r="D5" s="33">
        <v>4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1" customHeight="1" x14ac:dyDescent="0.2">
      <c r="A6" s="35" t="s">
        <v>184</v>
      </c>
      <c r="B6" s="34"/>
      <c r="C6" s="34"/>
      <c r="D6" s="33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20.25" customHeight="1" x14ac:dyDescent="0.2">
      <c r="A7" s="35" t="s">
        <v>185</v>
      </c>
      <c r="B7" s="34"/>
      <c r="C7" s="34"/>
      <c r="D7" s="34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ht="20.25" customHeight="1" x14ac:dyDescent="0.2">
      <c r="A8" s="35" t="s">
        <v>143</v>
      </c>
      <c r="B8" s="33">
        <v>910</v>
      </c>
      <c r="C8" s="33">
        <v>180</v>
      </c>
      <c r="D8" s="33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0.25" customHeight="1" x14ac:dyDescent="0.2">
      <c r="A9" s="35" t="s">
        <v>186</v>
      </c>
      <c r="B9" s="34"/>
      <c r="C9" s="34"/>
      <c r="D9" s="33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20.25" customHeight="1" x14ac:dyDescent="0.2">
      <c r="A10" s="35" t="s">
        <v>185</v>
      </c>
      <c r="B10" s="34"/>
      <c r="C10" s="34"/>
      <c r="D10" s="34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20.25" customHeight="1" x14ac:dyDescent="0.2">
      <c r="A11" s="35" t="s">
        <v>187</v>
      </c>
      <c r="B11" s="33">
        <v>951</v>
      </c>
      <c r="C11" s="33">
        <v>510</v>
      </c>
      <c r="D11" s="33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29.25" customHeight="1" x14ac:dyDescent="0.2">
      <c r="A12" s="29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48" customHeight="1" x14ac:dyDescent="0.2">
      <c r="A13" s="29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45.75" customHeight="1" x14ac:dyDescent="0.2">
      <c r="A14" s="29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ht="42" customHeight="1" x14ac:dyDescent="0.2">
      <c r="A15" s="29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31.5" customHeight="1" x14ac:dyDescent="0.2">
      <c r="A16" s="29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31.5" customHeight="1" x14ac:dyDescent="0.2">
      <c r="A17" s="29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 ht="31.5" customHeight="1" x14ac:dyDescent="0.2">
      <c r="A18" s="29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ht="31.5" customHeight="1" x14ac:dyDescent="0.2">
      <c r="A19" s="29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">
      <c r="B20" s="31"/>
    </row>
  </sheetData>
  <mergeCells count="4">
    <mergeCell ref="A3:A4"/>
    <mergeCell ref="B3:B4"/>
    <mergeCell ref="C3:C4"/>
    <mergeCell ref="A1:D1"/>
  </mergeCells>
  <pageMargins left="0.51181102362204722" right="0.31496062992125984" top="0.55118110236220474" bottom="0.35433070866141736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D7" sqref="D7"/>
    </sheetView>
  </sheetViews>
  <sheetFormatPr defaultColWidth="12" defaultRowHeight="12.75" x14ac:dyDescent="0.2"/>
  <cols>
    <col min="1" max="1" width="12" style="25"/>
    <col min="2" max="2" width="18.5" style="25" customWidth="1"/>
    <col min="3" max="3" width="24.5" style="25" customWidth="1"/>
    <col min="4" max="4" width="25.6640625" style="25" customWidth="1"/>
    <col min="5" max="6" width="17.5" style="25" customWidth="1"/>
    <col min="7" max="7" width="31.6640625" style="25" customWidth="1"/>
    <col min="8" max="16384" width="12" style="25"/>
  </cols>
  <sheetData>
    <row r="1" spans="1:11" ht="45.75" customHeight="1" x14ac:dyDescent="0.2">
      <c r="A1" s="87" t="s">
        <v>196</v>
      </c>
      <c r="B1" s="87"/>
      <c r="C1" s="87"/>
      <c r="D1" s="87"/>
      <c r="E1" s="87"/>
      <c r="F1" s="87"/>
      <c r="G1" s="87"/>
      <c r="H1" s="87"/>
      <c r="I1" s="87"/>
      <c r="J1" s="27"/>
      <c r="K1" s="27"/>
    </row>
    <row r="2" spans="1:11" ht="18.75" x14ac:dyDescent="0.2">
      <c r="A2" s="38"/>
      <c r="B2"/>
      <c r="C2"/>
      <c r="D2"/>
      <c r="E2"/>
      <c r="F2"/>
      <c r="G2"/>
      <c r="H2"/>
      <c r="I2"/>
      <c r="J2" s="27"/>
      <c r="K2" s="27"/>
    </row>
    <row r="3" spans="1:11" ht="44.25" customHeight="1" x14ac:dyDescent="0.2">
      <c r="A3" s="85" t="s">
        <v>13</v>
      </c>
      <c r="B3" s="85" t="s">
        <v>188</v>
      </c>
      <c r="C3" s="85" t="s">
        <v>189</v>
      </c>
      <c r="D3" s="85" t="s">
        <v>190</v>
      </c>
      <c r="E3" s="85" t="s">
        <v>191</v>
      </c>
      <c r="F3" s="85" t="s">
        <v>192</v>
      </c>
      <c r="G3" s="85" t="s">
        <v>193</v>
      </c>
      <c r="H3" s="85" t="s">
        <v>194</v>
      </c>
      <c r="I3" s="85"/>
      <c r="J3" s="36"/>
      <c r="K3" s="36"/>
    </row>
    <row r="4" spans="1:11" ht="15" x14ac:dyDescent="0.2">
      <c r="A4" s="85"/>
      <c r="B4" s="85"/>
      <c r="C4" s="85"/>
      <c r="D4" s="85"/>
      <c r="E4" s="85"/>
      <c r="F4" s="85"/>
      <c r="G4" s="85"/>
      <c r="H4" s="33" t="s">
        <v>195</v>
      </c>
      <c r="I4" s="33" t="s">
        <v>144</v>
      </c>
      <c r="J4" s="36"/>
      <c r="K4" s="36"/>
    </row>
    <row r="5" spans="1:11" ht="15" x14ac:dyDescent="0.2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  <c r="I5" s="33">
        <v>9</v>
      </c>
      <c r="J5" s="36"/>
      <c r="K5" s="36"/>
    </row>
    <row r="6" spans="1:11" ht="15" x14ac:dyDescent="0.2">
      <c r="A6" s="33"/>
      <c r="B6" s="33"/>
      <c r="C6" s="33"/>
      <c r="D6" s="33"/>
      <c r="E6" s="33"/>
      <c r="F6" s="33"/>
      <c r="G6" s="33"/>
      <c r="H6" s="33"/>
      <c r="I6" s="33"/>
      <c r="J6" s="36"/>
      <c r="K6" s="36"/>
    </row>
    <row r="7" spans="1:11" ht="15" x14ac:dyDescent="0.2">
      <c r="A7" s="33"/>
      <c r="B7" s="33"/>
      <c r="C7" s="33"/>
      <c r="D7" s="33"/>
      <c r="E7" s="33"/>
      <c r="F7" s="33"/>
      <c r="G7" s="33"/>
      <c r="H7" s="33"/>
      <c r="I7" s="33"/>
      <c r="J7" s="36"/>
      <c r="K7" s="36"/>
    </row>
    <row r="8" spans="1:11" ht="14.25" customHeight="1" x14ac:dyDescent="0.2">
      <c r="A8" s="33"/>
      <c r="B8" s="33"/>
      <c r="C8" s="33"/>
      <c r="D8" s="33"/>
      <c r="E8" s="33"/>
      <c r="F8" s="33"/>
      <c r="G8" s="33"/>
      <c r="H8" s="33"/>
      <c r="I8" s="39"/>
      <c r="J8" s="36"/>
      <c r="K8" s="36"/>
    </row>
    <row r="9" spans="1:11" ht="15" x14ac:dyDescent="0.2">
      <c r="A9" s="33"/>
      <c r="B9" s="33"/>
      <c r="C9" s="33"/>
      <c r="D9" s="33"/>
      <c r="E9" s="33"/>
      <c r="F9" s="33"/>
      <c r="G9" s="33"/>
      <c r="H9" s="40"/>
      <c r="I9" s="39"/>
      <c r="J9" s="36"/>
      <c r="K9" s="36"/>
    </row>
    <row r="10" spans="1:1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36"/>
      <c r="K10" s="36"/>
    </row>
    <row r="11" spans="1:1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36"/>
      <c r="K11" s="36"/>
    </row>
    <row r="12" spans="1:11" x14ac:dyDescent="0.2">
      <c r="A12" s="37"/>
    </row>
  </sheetData>
  <mergeCells count="9">
    <mergeCell ref="G3:G4"/>
    <mergeCell ref="H3:I3"/>
    <mergeCell ref="A1:I1"/>
    <mergeCell ref="A3:A4"/>
    <mergeCell ref="B3:B4"/>
    <mergeCell ref="C3:C4"/>
    <mergeCell ref="D3:D4"/>
    <mergeCell ref="E3:E4"/>
    <mergeCell ref="F3:F4"/>
  </mergeCells>
  <pageMargins left="0.31496062992125984" right="0.31496062992125984" top="0.35433070866141736" bottom="0.15748031496062992" header="0.31496062992125984" footer="0.31496062992125984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view="pageBreakPreview" zoomScale="90" zoomScaleNormal="100" zoomScaleSheetLayoutView="90" workbookViewId="0">
      <selection activeCell="C27" sqref="C27"/>
    </sheetView>
  </sheetViews>
  <sheetFormatPr defaultRowHeight="12.75" x14ac:dyDescent="0.2"/>
  <cols>
    <col min="2" max="2" width="73.5" customWidth="1"/>
    <col min="3" max="3" width="22.5" customWidth="1"/>
    <col min="4" max="4" width="24.5" style="1" customWidth="1"/>
  </cols>
  <sheetData>
    <row r="1" spans="1:4" ht="20.25" customHeight="1" x14ac:dyDescent="0.25">
      <c r="A1" s="15" t="s">
        <v>219</v>
      </c>
    </row>
    <row r="2" spans="1:4" ht="47.25" x14ac:dyDescent="0.2">
      <c r="A2" s="41" t="s">
        <v>13</v>
      </c>
      <c r="B2" s="41" t="s">
        <v>30</v>
      </c>
      <c r="C2" s="41" t="s">
        <v>149</v>
      </c>
      <c r="D2" s="41" t="s">
        <v>61</v>
      </c>
    </row>
    <row r="3" spans="1:4" ht="15.75" x14ac:dyDescent="0.2">
      <c r="A3" s="41">
        <v>1</v>
      </c>
      <c r="B3" s="41">
        <v>2</v>
      </c>
      <c r="C3" s="41">
        <v>3</v>
      </c>
      <c r="D3" s="41">
        <v>4</v>
      </c>
    </row>
    <row r="4" spans="1:4" ht="47.25" x14ac:dyDescent="0.2">
      <c r="A4" s="41" t="s">
        <v>41</v>
      </c>
      <c r="B4" s="42" t="s">
        <v>394</v>
      </c>
      <c r="C4" s="54">
        <v>6148824.1900000004</v>
      </c>
      <c r="D4" s="54">
        <v>6148824.1900000004</v>
      </c>
    </row>
    <row r="5" spans="1:4" ht="47.25" x14ac:dyDescent="0.2">
      <c r="A5" s="41" t="s">
        <v>43</v>
      </c>
      <c r="B5" s="42" t="s">
        <v>395</v>
      </c>
      <c r="C5" s="54">
        <v>271437.86</v>
      </c>
      <c r="D5" s="54">
        <v>246761.78</v>
      </c>
    </row>
    <row r="6" spans="1:4" ht="47.25" x14ac:dyDescent="0.2">
      <c r="A6" s="41" t="s">
        <v>47</v>
      </c>
      <c r="B6" s="42" t="s">
        <v>197</v>
      </c>
      <c r="C6" s="41"/>
      <c r="D6" s="41"/>
    </row>
    <row r="7" spans="1:4" ht="47.25" x14ac:dyDescent="0.2">
      <c r="A7" s="41" t="s">
        <v>49</v>
      </c>
      <c r="B7" s="42" t="s">
        <v>198</v>
      </c>
      <c r="C7" s="41"/>
      <c r="D7" s="41"/>
    </row>
    <row r="8" spans="1:4" ht="51" customHeight="1" x14ac:dyDescent="0.2">
      <c r="A8" s="41" t="s">
        <v>55</v>
      </c>
      <c r="B8" s="42" t="s">
        <v>199</v>
      </c>
      <c r="C8" s="41"/>
      <c r="D8" s="41"/>
    </row>
    <row r="9" spans="1:4" ht="51" customHeight="1" x14ac:dyDescent="0.2">
      <c r="A9" s="41" t="s">
        <v>57</v>
      </c>
      <c r="B9" s="42" t="s">
        <v>200</v>
      </c>
      <c r="C9" s="41"/>
      <c r="D9" s="41"/>
    </row>
    <row r="10" spans="1:4" ht="47.25" x14ac:dyDescent="0.2">
      <c r="A10" s="41" t="s">
        <v>65</v>
      </c>
      <c r="B10" s="42" t="s">
        <v>396</v>
      </c>
      <c r="C10" s="54">
        <v>29263047.309999999</v>
      </c>
      <c r="D10" s="54">
        <v>27395875.670000002</v>
      </c>
    </row>
    <row r="11" spans="1:4" ht="47.25" x14ac:dyDescent="0.2">
      <c r="A11" s="41" t="s">
        <v>131</v>
      </c>
      <c r="B11" s="42" t="s">
        <v>397</v>
      </c>
      <c r="C11" s="54">
        <v>202379.64</v>
      </c>
      <c r="D11" s="54">
        <v>176272.74</v>
      </c>
    </row>
    <row r="12" spans="1:4" ht="47.25" x14ac:dyDescent="0.2">
      <c r="A12" s="41" t="s">
        <v>67</v>
      </c>
      <c r="B12" s="42" t="s">
        <v>201</v>
      </c>
      <c r="C12" s="41"/>
      <c r="D12" s="41"/>
    </row>
    <row r="13" spans="1:4" ht="47.25" x14ac:dyDescent="0.2">
      <c r="A13" s="41" t="s">
        <v>132</v>
      </c>
      <c r="B13" s="42" t="s">
        <v>202</v>
      </c>
      <c r="C13" s="41"/>
      <c r="D13" s="41"/>
    </row>
    <row r="14" spans="1:4" ht="63" x14ac:dyDescent="0.2">
      <c r="A14" s="41" t="s">
        <v>69</v>
      </c>
      <c r="B14" s="42" t="s">
        <v>203</v>
      </c>
      <c r="C14" s="41"/>
      <c r="D14" s="41"/>
    </row>
    <row r="15" spans="1:4" s="20" customFormat="1" ht="63" x14ac:dyDescent="0.2">
      <c r="A15" s="41" t="s">
        <v>133</v>
      </c>
      <c r="B15" s="42" t="s">
        <v>204</v>
      </c>
      <c r="C15" s="41"/>
      <c r="D15" s="41"/>
    </row>
    <row r="16" spans="1:4" s="20" customFormat="1" ht="47.25" x14ac:dyDescent="0.2">
      <c r="A16" s="41" t="s">
        <v>71</v>
      </c>
      <c r="B16" s="42" t="s">
        <v>393</v>
      </c>
      <c r="C16" s="54">
        <v>2320000</v>
      </c>
      <c r="D16" s="54">
        <v>2320000</v>
      </c>
    </row>
    <row r="17" spans="1:4" ht="47.25" x14ac:dyDescent="0.2">
      <c r="A17" s="41" t="s">
        <v>134</v>
      </c>
      <c r="B17" s="42" t="s">
        <v>205</v>
      </c>
      <c r="C17" s="41">
        <v>0</v>
      </c>
      <c r="D17" s="41">
        <v>0</v>
      </c>
    </row>
    <row r="18" spans="1:4" s="20" customFormat="1" ht="45.75" customHeight="1" x14ac:dyDescent="0.2">
      <c r="A18" s="41" t="s">
        <v>73</v>
      </c>
      <c r="B18" s="42" t="s">
        <v>206</v>
      </c>
      <c r="C18" s="41"/>
      <c r="D18" s="41"/>
    </row>
    <row r="19" spans="1:4" ht="45" customHeight="1" x14ac:dyDescent="0.2">
      <c r="A19" s="41" t="s">
        <v>135</v>
      </c>
      <c r="B19" s="42" t="s">
        <v>207</v>
      </c>
      <c r="C19" s="41"/>
      <c r="D19" s="41"/>
    </row>
    <row r="20" spans="1:4" ht="63" x14ac:dyDescent="0.2">
      <c r="A20" s="41" t="s">
        <v>75</v>
      </c>
      <c r="B20" s="42" t="s">
        <v>208</v>
      </c>
      <c r="C20" s="41"/>
      <c r="D20" s="41"/>
    </row>
    <row r="21" spans="1:4" ht="63" x14ac:dyDescent="0.2">
      <c r="A21" s="41" t="s">
        <v>136</v>
      </c>
      <c r="B21" s="42" t="s">
        <v>209</v>
      </c>
      <c r="C21" s="41"/>
      <c r="D21" s="41"/>
    </row>
    <row r="22" spans="1:4" ht="47.25" x14ac:dyDescent="0.2">
      <c r="A22" s="41" t="s">
        <v>77</v>
      </c>
      <c r="B22" s="42" t="s">
        <v>210</v>
      </c>
      <c r="C22" s="41">
        <v>4951.7</v>
      </c>
      <c r="D22" s="41">
        <v>4951.7</v>
      </c>
    </row>
    <row r="23" spans="1:4" s="20" customFormat="1" ht="47.25" x14ac:dyDescent="0.2">
      <c r="A23" s="41" t="s">
        <v>79</v>
      </c>
      <c r="B23" s="42" t="s">
        <v>211</v>
      </c>
      <c r="C23" s="41"/>
      <c r="D23" s="41"/>
    </row>
    <row r="24" spans="1:4" s="20" customFormat="1" ht="48.75" customHeight="1" x14ac:dyDescent="0.2">
      <c r="A24" s="41" t="s">
        <v>81</v>
      </c>
      <c r="B24" s="42" t="s">
        <v>212</v>
      </c>
      <c r="C24" s="41"/>
      <c r="D24" s="41"/>
    </row>
    <row r="25" spans="1:4" ht="47.25" x14ac:dyDescent="0.2">
      <c r="A25" s="41" t="s">
        <v>83</v>
      </c>
      <c r="B25" s="42" t="s">
        <v>84</v>
      </c>
      <c r="C25" s="55">
        <v>4928.3</v>
      </c>
      <c r="D25" s="55">
        <v>3334</v>
      </c>
    </row>
    <row r="26" spans="1:4" s="20" customFormat="1" ht="36.75" customHeight="1" x14ac:dyDescent="0.2">
      <c r="A26" s="41" t="s">
        <v>85</v>
      </c>
      <c r="B26" s="42" t="s">
        <v>213</v>
      </c>
      <c r="C26" s="41">
        <v>4</v>
      </c>
      <c r="D26" s="41">
        <v>4</v>
      </c>
    </row>
    <row r="27" spans="1:4" ht="63" x14ac:dyDescent="0.2">
      <c r="A27" s="41" t="s">
        <v>87</v>
      </c>
      <c r="B27" s="42" t="s">
        <v>214</v>
      </c>
      <c r="C27" s="41"/>
      <c r="D27" s="41"/>
    </row>
    <row r="28" spans="1:4" ht="63" x14ac:dyDescent="0.2">
      <c r="A28" s="41" t="s">
        <v>137</v>
      </c>
      <c r="B28" s="42" t="s">
        <v>215</v>
      </c>
      <c r="C28" s="41"/>
      <c r="D28" s="41"/>
    </row>
    <row r="29" spans="1:4" s="20" customFormat="1" ht="63" x14ac:dyDescent="0.2">
      <c r="A29" s="41" t="s">
        <v>89</v>
      </c>
      <c r="B29" s="42" t="s">
        <v>216</v>
      </c>
      <c r="C29" s="41"/>
      <c r="D29" s="41"/>
    </row>
    <row r="30" spans="1:4" ht="63" x14ac:dyDescent="0.2">
      <c r="A30" s="41" t="s">
        <v>138</v>
      </c>
      <c r="B30" s="42" t="s">
        <v>217</v>
      </c>
      <c r="C30" s="41"/>
      <c r="D30" s="41"/>
    </row>
    <row r="31" spans="1:4" ht="52.5" customHeight="1" x14ac:dyDescent="0.2">
      <c r="A31" s="41" t="s">
        <v>91</v>
      </c>
      <c r="B31" s="42" t="s">
        <v>218</v>
      </c>
      <c r="C31" s="41"/>
      <c r="D31" s="41"/>
    </row>
  </sheetData>
  <pageMargins left="0.31496062992125984" right="0.31496062992125984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11.1</vt:lpstr>
      <vt:lpstr>'1'!Область_печати</vt:lpstr>
      <vt:lpstr>'10'!Область_печати</vt:lpstr>
      <vt:lpstr>'3'!Область_печати</vt:lpstr>
      <vt:lpstr>'4'!Область_печати</vt:lpstr>
      <vt:lpstr>'5'!Область_печати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Ведущий Бухгалтер</cp:lastModifiedBy>
  <cp:lastPrinted>2020-05-20T11:49:28Z</cp:lastPrinted>
  <dcterms:created xsi:type="dcterms:W3CDTF">2016-02-10T10:39:57Z</dcterms:created>
  <dcterms:modified xsi:type="dcterms:W3CDTF">2022-08-31T06:32:45Z</dcterms:modified>
</cp:coreProperties>
</file>